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5195" windowHeight="11640" tabRatio="856"/>
  </bookViews>
  <sheets>
    <sheet name="бюджет2020 ИЦ" sheetId="59" r:id="rId1"/>
    <sheet name="бюджет2020 МЗ " sheetId="58" r:id="rId2"/>
  </sheets>
  <definedNames>
    <definedName name="_xlnm.Print_Area" localSheetId="0">'бюджет2020 ИЦ'!$A$1:$O$27</definedName>
    <definedName name="_xlnm.Print_Area" localSheetId="1">'бюджет2020 МЗ '!$A$1:$O$102</definedName>
  </definedNames>
  <calcPr calcId="124519"/>
</workbook>
</file>

<file path=xl/calcChain.xml><?xml version="1.0" encoding="utf-8"?>
<calcChain xmlns="http://schemas.openxmlformats.org/spreadsheetml/2006/main">
  <c r="O18" i="59"/>
  <c r="O12"/>
  <c r="D19"/>
  <c r="E19"/>
  <c r="F19"/>
  <c r="G19"/>
  <c r="H19"/>
  <c r="I19"/>
  <c r="J19"/>
  <c r="K19"/>
  <c r="L19"/>
  <c r="M19"/>
  <c r="N19"/>
  <c r="C19"/>
  <c r="D17"/>
  <c r="E17"/>
  <c r="F17"/>
  <c r="G17"/>
  <c r="H17"/>
  <c r="I17"/>
  <c r="J17"/>
  <c r="K17"/>
  <c r="L17"/>
  <c r="M17"/>
  <c r="N17"/>
  <c r="C17"/>
  <c r="D11"/>
  <c r="E11"/>
  <c r="F11"/>
  <c r="G11"/>
  <c r="H11"/>
  <c r="I11"/>
  <c r="J11"/>
  <c r="K11"/>
  <c r="L11"/>
  <c r="M11"/>
  <c r="N11"/>
  <c r="C11"/>
  <c r="O11" s="1"/>
  <c r="D72" i="58"/>
  <c r="E72"/>
  <c r="F72"/>
  <c r="G72"/>
  <c r="H72"/>
  <c r="I72"/>
  <c r="J72"/>
  <c r="K72"/>
  <c r="L72"/>
  <c r="M72"/>
  <c r="N72"/>
  <c r="C72"/>
  <c r="D26"/>
  <c r="E26"/>
  <c r="F26"/>
  <c r="G26"/>
  <c r="H26"/>
  <c r="I26"/>
  <c r="J26"/>
  <c r="K26"/>
  <c r="L26"/>
  <c r="M26"/>
  <c r="N26"/>
  <c r="C26"/>
  <c r="D15"/>
  <c r="E15"/>
  <c r="F15"/>
  <c r="G15"/>
  <c r="H15"/>
  <c r="I15"/>
  <c r="J15"/>
  <c r="K15"/>
  <c r="L15"/>
  <c r="M15"/>
  <c r="N15"/>
  <c r="C15"/>
  <c r="D48"/>
  <c r="E48"/>
  <c r="F48"/>
  <c r="G48"/>
  <c r="H48"/>
  <c r="I48"/>
  <c r="J48"/>
  <c r="K48"/>
  <c r="L48"/>
  <c r="M48"/>
  <c r="N48"/>
  <c r="C48"/>
  <c r="N33"/>
  <c r="M33"/>
  <c r="L33"/>
  <c r="K33"/>
  <c r="J33"/>
  <c r="I33"/>
  <c r="H33"/>
  <c r="G33"/>
  <c r="F33"/>
  <c r="E33"/>
  <c r="D33"/>
  <c r="C33"/>
  <c r="O41"/>
  <c r="O25"/>
  <c r="O24"/>
  <c r="C42"/>
  <c r="D42"/>
  <c r="E42"/>
  <c r="F42"/>
  <c r="G42"/>
  <c r="H42"/>
  <c r="I42"/>
  <c r="J42"/>
  <c r="K42"/>
  <c r="L42"/>
  <c r="M42"/>
  <c r="N42"/>
  <c r="O80"/>
  <c r="O91"/>
  <c r="D92"/>
  <c r="E92"/>
  <c r="F92"/>
  <c r="G92"/>
  <c r="H92"/>
  <c r="I92"/>
  <c r="J92"/>
  <c r="K92"/>
  <c r="L92"/>
  <c r="M92"/>
  <c r="N92"/>
  <c r="C92"/>
  <c r="O85"/>
  <c r="O17" i="59" l="1"/>
  <c r="O40" i="58"/>
  <c r="D29" l="1"/>
  <c r="E29"/>
  <c r="F29"/>
  <c r="G29"/>
  <c r="H29"/>
  <c r="I29"/>
  <c r="J29"/>
  <c r="K29"/>
  <c r="L29"/>
  <c r="M29"/>
  <c r="N29"/>
  <c r="C29"/>
  <c r="O60"/>
  <c r="O61"/>
  <c r="O62"/>
  <c r="O63"/>
  <c r="O64"/>
  <c r="O65"/>
  <c r="O56"/>
  <c r="O55"/>
  <c r="O46"/>
  <c r="O47"/>
  <c r="O45"/>
  <c r="O16" i="59"/>
  <c r="O33" i="58" l="1"/>
  <c r="O14" i="59"/>
  <c r="O73" i="58" l="1"/>
  <c r="O84"/>
  <c r="O54" l="1"/>
  <c r="O27"/>
  <c r="O13" i="59"/>
  <c r="O81" i="58"/>
  <c r="O53"/>
  <c r="O38"/>
  <c r="O19"/>
  <c r="O15" l="1"/>
  <c r="O71"/>
  <c r="C77"/>
  <c r="O7" i="59" l="1"/>
  <c r="O10" i="58"/>
  <c r="O9"/>
  <c r="N8"/>
  <c r="M8"/>
  <c r="L8"/>
  <c r="K8"/>
  <c r="J8"/>
  <c r="I8"/>
  <c r="H8"/>
  <c r="G8"/>
  <c r="F8"/>
  <c r="E8"/>
  <c r="D8"/>
  <c r="C8"/>
  <c r="O11"/>
  <c r="N12"/>
  <c r="M12"/>
  <c r="L12"/>
  <c r="K12"/>
  <c r="J12"/>
  <c r="I12"/>
  <c r="H12"/>
  <c r="G12"/>
  <c r="F12"/>
  <c r="E12"/>
  <c r="D12"/>
  <c r="C12"/>
  <c r="O14"/>
  <c r="O13"/>
  <c r="O21"/>
  <c r="O20"/>
  <c r="O18"/>
  <c r="O17"/>
  <c r="O16"/>
  <c r="O28"/>
  <c r="O32"/>
  <c r="O31"/>
  <c r="O30"/>
  <c r="O37"/>
  <c r="O36"/>
  <c r="O35"/>
  <c r="O34"/>
  <c r="O44"/>
  <c r="O43"/>
  <c r="O39"/>
  <c r="O52"/>
  <c r="O51"/>
  <c r="O50"/>
  <c r="O49"/>
  <c r="O59"/>
  <c r="O58"/>
  <c r="N57"/>
  <c r="M57"/>
  <c r="L57"/>
  <c r="K57"/>
  <c r="J57"/>
  <c r="I57"/>
  <c r="H57"/>
  <c r="G57"/>
  <c r="F57"/>
  <c r="E57"/>
  <c r="D57"/>
  <c r="C57"/>
  <c r="N66"/>
  <c r="M66"/>
  <c r="L66"/>
  <c r="K66"/>
  <c r="J66"/>
  <c r="I66"/>
  <c r="H66"/>
  <c r="G66"/>
  <c r="F66"/>
  <c r="E66"/>
  <c r="D66"/>
  <c r="C66"/>
  <c r="O70"/>
  <c r="O69"/>
  <c r="O68"/>
  <c r="O67"/>
  <c r="O75"/>
  <c r="O74"/>
  <c r="O22"/>
  <c r="O76"/>
  <c r="N77"/>
  <c r="M77"/>
  <c r="L77"/>
  <c r="K77"/>
  <c r="J77"/>
  <c r="I77"/>
  <c r="H77"/>
  <c r="G77"/>
  <c r="F77"/>
  <c r="E77"/>
  <c r="D77"/>
  <c r="O79"/>
  <c r="O78"/>
  <c r="O83"/>
  <c r="O82"/>
  <c r="O90"/>
  <c r="O92" s="1"/>
  <c r="C86" l="1"/>
  <c r="C94" s="1"/>
  <c r="E86"/>
  <c r="E94" s="1"/>
  <c r="G86"/>
  <c r="G94" s="1"/>
  <c r="I86"/>
  <c r="I94" s="1"/>
  <c r="K86"/>
  <c r="K94" s="1"/>
  <c r="M86"/>
  <c r="M94" s="1"/>
  <c r="D86"/>
  <c r="D94" s="1"/>
  <c r="F86"/>
  <c r="F94" s="1"/>
  <c r="H86"/>
  <c r="H94" s="1"/>
  <c r="J86"/>
  <c r="J94" s="1"/>
  <c r="L86"/>
  <c r="L94" s="1"/>
  <c r="N86"/>
  <c r="N94" s="1"/>
  <c r="O48"/>
  <c r="O26"/>
  <c r="O8"/>
  <c r="O77"/>
  <c r="O57"/>
  <c r="O29"/>
  <c r="O12"/>
  <c r="O86" l="1"/>
  <c r="O94"/>
  <c r="O97" s="1"/>
  <c r="O19" i="59"/>
  <c r="O66" i="58"/>
  <c r="O23"/>
  <c r="O72" l="1"/>
  <c r="O42"/>
</calcChain>
</file>

<file path=xl/sharedStrings.xml><?xml version="1.0" encoding="utf-8"?>
<sst xmlns="http://schemas.openxmlformats.org/spreadsheetml/2006/main" count="168" uniqueCount="138">
  <si>
    <t xml:space="preserve">Оплата труда гражданского персонала </t>
  </si>
  <si>
    <t>Услуги связи:</t>
  </si>
  <si>
    <t>ИТОГО</t>
  </si>
  <si>
    <t>211 01</t>
  </si>
  <si>
    <t>213 00</t>
  </si>
  <si>
    <t>221 00</t>
  </si>
  <si>
    <t>223 01</t>
  </si>
  <si>
    <t>223 02</t>
  </si>
  <si>
    <t>223 03</t>
  </si>
  <si>
    <t>225 01</t>
  </si>
  <si>
    <t>ИТОГО в год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</si>
  <si>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</si>
  <si>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</si>
  <si>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</si>
  <si>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</si>
  <si>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</si>
  <si>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</si>
  <si>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</si>
  <si>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</si>
  <si>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июль</t>
  </si>
  <si>
    <t>октябрь</t>
  </si>
  <si>
    <t>ноябрь</t>
  </si>
  <si>
    <t>декабрь</t>
  </si>
  <si>
    <t>Наименование расходов</t>
  </si>
  <si>
    <t>225 05</t>
  </si>
  <si>
    <t>225 02 01</t>
  </si>
  <si>
    <t>225 02 02</t>
  </si>
  <si>
    <t>226 01 01</t>
  </si>
  <si>
    <t>290 05</t>
  </si>
  <si>
    <t>медикаменты, перевязочные средства и прочие лечебные расходы</t>
  </si>
  <si>
    <t>приобретение хозяйственных товаров</t>
  </si>
  <si>
    <t>прочие расходы</t>
  </si>
  <si>
    <t>прочие услуги</t>
  </si>
  <si>
    <t>226 06</t>
  </si>
  <si>
    <t>медицинские услуги и санитарно-эпидемиологические работы и услуги</t>
  </si>
  <si>
    <t>226 01 02</t>
  </si>
  <si>
    <t>противопожарные мероприятия, связанные с содержанием имущества</t>
  </si>
  <si>
    <t>приобретение программного обеспечения и неисключительных (лицензионных) прав на программное обеспечение и базы данных</t>
  </si>
  <si>
    <t xml:space="preserve">Водоснабжение и водоотведение </t>
  </si>
  <si>
    <t>Суб КЭСР</t>
  </si>
  <si>
    <t>Начисления на выплаты по оплате труда (30,2%)</t>
  </si>
  <si>
    <t>290 02</t>
  </si>
  <si>
    <t>226 10</t>
  </si>
  <si>
    <t>226 07</t>
  </si>
  <si>
    <t>ОВО ОМВД РФ по г.Когалыму (кнопка)</t>
  </si>
  <si>
    <t xml:space="preserve">226 02 </t>
  </si>
  <si>
    <t>проживание при служебных командировках</t>
  </si>
  <si>
    <t>иные работники</t>
  </si>
  <si>
    <t>воспитатели, учителя</t>
  </si>
  <si>
    <t xml:space="preserve"> Субсидия на финансовое обеспечение муниципального задания на оказание муниципальных услуг (выполнение работ)</t>
  </si>
  <si>
    <t>РУБ.</t>
  </si>
  <si>
    <t>212 02</t>
  </si>
  <si>
    <t>Суточные при служебных командировках</t>
  </si>
  <si>
    <t>Содержание в чистоте помещений, зданий, дворов и иного имущества</t>
  </si>
  <si>
    <t>Текущий ремонт, техническое обслуживание, техническая поддержка вычислительной техники (в т.ч. заправка картриджей) и систем передач</t>
  </si>
  <si>
    <t>Сопровождение (в т. ч. информационное) программных продуктов</t>
  </si>
  <si>
    <t>226 04</t>
  </si>
  <si>
    <t>оплата по договорам ГПХ</t>
  </si>
  <si>
    <t>Уплата налогов, гос.пошлин и сборов, разного вида платежей (кроме налога на имущество)</t>
  </si>
  <si>
    <t>ВСЕГО</t>
  </si>
  <si>
    <t>вносим вручную</t>
  </si>
  <si>
    <t>Налог на имущество</t>
  </si>
  <si>
    <t xml:space="preserve">Субсидии на иные цели, не связанные с финансовым обеспечением выполнения муниципального задания на оказание муниципальных услуг (работ) </t>
  </si>
  <si>
    <t>212 06</t>
  </si>
  <si>
    <t xml:space="preserve"> Прочие выплаты</t>
  </si>
  <si>
    <t xml:space="preserve">Дезинсекция и дератизация </t>
  </si>
  <si>
    <t xml:space="preserve">Техническое обслуживание швейного оборудования </t>
  </si>
  <si>
    <t>Техническое обслуживание электрических сетей</t>
  </si>
  <si>
    <t xml:space="preserve">Обслуживание инженерных сетей </t>
  </si>
  <si>
    <t xml:space="preserve">Техническое обслуживание холодильного оборудования </t>
  </si>
  <si>
    <t>Техническое обслуживание системы пожарного водопровода</t>
  </si>
  <si>
    <t>Техническое обслуживание пожарной сигнализации и систем оповещения</t>
  </si>
  <si>
    <t xml:space="preserve">Техническое обслуживание устройства "Стрелец-Мониторинг"  </t>
  </si>
  <si>
    <t xml:space="preserve">Мини АТС </t>
  </si>
  <si>
    <t xml:space="preserve">Сопровождение 1С </t>
  </si>
  <si>
    <t xml:space="preserve">Сопровождение удаленного рабочего места АС "Бюджет" </t>
  </si>
  <si>
    <t xml:space="preserve">Сопровождение экземпляров Систем Консультант Плюс </t>
  </si>
  <si>
    <t>Контур-Экстерн (обновления)</t>
  </si>
  <si>
    <t>Приобретение квалифицированного сертификата ключа проверки эл.подписи (223-ФЗ)</t>
  </si>
  <si>
    <t>Медосмотр</t>
  </si>
  <si>
    <t xml:space="preserve">Услуги СЭС </t>
  </si>
  <si>
    <t xml:space="preserve">Охрана здания  </t>
  </si>
  <si>
    <t>Изготовление ключей электронных подписей  (Криста)</t>
  </si>
  <si>
    <t>Переговоры межгород</t>
  </si>
  <si>
    <t>Местная связь</t>
  </si>
  <si>
    <t>Абонентское обслуживание в системе электронного документооборота (223-ФЗ)</t>
  </si>
  <si>
    <t>Муниципальное автономное общеобразовательное учреждение "Средняя общеобразовательная школа № 5" города Когалыма</t>
  </si>
  <si>
    <t>Главный бухгалтер____________________Алькин А.И.</t>
  </si>
  <si>
    <t>исп. Алькин А.И. тел. 2-51-02</t>
  </si>
  <si>
    <t>Главный бухгалтер_______________Алькин А.И.</t>
  </si>
  <si>
    <t>исп.Алькин А.И.  тел.2-51-02</t>
  </si>
  <si>
    <t>Заремский П.И.</t>
  </si>
  <si>
    <t>Директор _______________________________</t>
  </si>
  <si>
    <t>Директор_________________________________</t>
  </si>
  <si>
    <t xml:space="preserve">Потребление тепловой энергии </t>
  </si>
  <si>
    <t xml:space="preserve">Потребление электроэнергии </t>
  </si>
  <si>
    <t>ТО систем видеонаблюдения</t>
  </si>
  <si>
    <t>Плата за размещение отходов производства и потребление</t>
  </si>
  <si>
    <t>226 05</t>
  </si>
  <si>
    <t xml:space="preserve">ВСЕГО </t>
  </si>
  <si>
    <t>ИТОГО МЗ</t>
  </si>
  <si>
    <t>225 07</t>
  </si>
  <si>
    <t>226 03</t>
  </si>
  <si>
    <t>Курсы повышения квалификации</t>
  </si>
  <si>
    <t>Калибровка манометров</t>
  </si>
  <si>
    <t>Выполнение работ по созданию защищенного абонентского пункта муниципального сегмента региональной информационной системы</t>
  </si>
  <si>
    <t>Сервисное обслуживание и обновление программного обеспечения VipNetClient</t>
  </si>
  <si>
    <t>Приобретение сан. техники, кранов, дверных ручек и т.д.</t>
  </si>
  <si>
    <t>Отчисление профсоюзам 0,15%</t>
  </si>
  <si>
    <t>Аттестация рабочих мест</t>
  </si>
  <si>
    <t>Субсидия на проведение мероприятий, имеющих нерегулярный характер (200.20.0014)</t>
  </si>
  <si>
    <t>Тех. обслуживание СКУД</t>
  </si>
  <si>
    <t>Сопровождение ИАС "Аверс", обслуживание школьного сайта</t>
  </si>
  <si>
    <t>Техническое обслуживание автоматизированной информационной аналитической системы (АИАС) "Аверс; БИБЛИОТЕКА</t>
  </si>
  <si>
    <t>Питание МЗ</t>
  </si>
  <si>
    <t>Приобретение спец. одежды и средств защиты</t>
  </si>
  <si>
    <t>Налог Земельный</t>
  </si>
  <si>
    <t>Изготовление сертификата ключа VipNetClient</t>
  </si>
  <si>
    <t>Обслуживание противопожарных дверей</t>
  </si>
  <si>
    <t>Прочее техническое обслуживание</t>
  </si>
  <si>
    <t>Профессиональная гигиеническая подготовка декретированных групп 1 раз в два года</t>
  </si>
  <si>
    <t>Затраты на содержание имущества</t>
  </si>
  <si>
    <t>Переаттестация "АП МС РИС ГИА"</t>
  </si>
  <si>
    <t>План эвакуации</t>
  </si>
  <si>
    <t>341 00</t>
  </si>
  <si>
    <t>346 03</t>
  </si>
  <si>
    <t>346 07</t>
  </si>
  <si>
    <t>345 00</t>
  </si>
  <si>
    <t>291 00</t>
  </si>
  <si>
    <t>297 02</t>
  </si>
  <si>
    <t>РАСПРЕДЕЛЕНИЕ СРЕДСТВ  БЮДЖЕТА ГОРОДА НА  2020 ГОД</t>
  </si>
  <si>
    <t>Услуги по обращению с ТКО</t>
  </si>
  <si>
    <t xml:space="preserve">223 04 </t>
  </si>
  <si>
    <t>Уборка снега ,вывоз, утилизация</t>
  </si>
  <si>
    <t>Техническое обслуживание компьютерной и копировальной техники</t>
  </si>
  <si>
    <t>Обслуживание металлодетектора</t>
  </si>
  <si>
    <t>Сервисное обслуживание процесса эксплуатации и развития информационно-аналитических систем ИАС "Аверс :Электронный классный журнал, сводная отчетность,  зачисление в ОУ</t>
  </si>
  <si>
    <t>Субсидия на отчисления первичной профсоюзной организации для проведения культурно-массовой, физкультурно-оздоровительной и иной работы в размере не менее 0,15% от объема ассигнований, направляемых на фонд оплаты труда(200.20.0016)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</si>
</sst>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</cellStyleXfs>
  <cellXfs count="68">
    <xf numFmtId="0" fontId="0" fillId="0" borderId="0" xfId="0"/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1" xfId="36" applyNumberFormat="1" applyFont="1" applyFill="1" applyBorder="1" applyAlignment="1">
      <alignment horizontal="center" vertical="center"/>
    </xf>
    <xf numFmtId="2" fontId="22" fillId="0" borderId="10" xfId="37" applyNumberFormat="1" applyFont="1" applyFill="1" applyBorder="1" applyAlignment="1">
      <alignment horizontal="left" vertical="center" wrapText="1"/>
    </xf>
    <xf numFmtId="49" fontId="20" fillId="0" borderId="11" xfId="36" applyNumberFormat="1" applyFont="1" applyFill="1" applyBorder="1" applyAlignment="1">
      <alignment horizontal="center" vertical="center"/>
    </xf>
    <xf numFmtId="0" fontId="22" fillId="0" borderId="10" xfId="36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49" fontId="20" fillId="26" borderId="11" xfId="0" applyNumberFormat="1" applyFont="1" applyFill="1" applyBorder="1" applyAlignment="1">
      <alignment horizontal="center" vertical="center"/>
    </xf>
    <xf numFmtId="49" fontId="20" fillId="26" borderId="11" xfId="38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43" fontId="21" fillId="26" borderId="10" xfId="47" applyFont="1" applyFill="1" applyBorder="1" applyAlignment="1">
      <alignment horizontal="center" vertical="center"/>
    </xf>
    <xf numFmtId="43" fontId="24" fillId="26" borderId="10" xfId="47" applyFont="1" applyFill="1" applyBorder="1" applyAlignment="1">
      <alignment horizontal="center" vertical="center" wrapText="1"/>
    </xf>
    <xf numFmtId="43" fontId="21" fillId="0" borderId="10" xfId="47" applyFont="1" applyFill="1" applyBorder="1" applyAlignment="1">
      <alignment horizontal="center" vertical="center"/>
    </xf>
    <xf numFmtId="43" fontId="24" fillId="0" borderId="10" xfId="47" applyFont="1" applyFill="1" applyBorder="1" applyAlignment="1">
      <alignment horizontal="center" vertical="center" wrapText="1"/>
    </xf>
    <xf numFmtId="43" fontId="24" fillId="0" borderId="10" xfId="47" applyFont="1" applyFill="1" applyBorder="1" applyAlignment="1">
      <alignment horizontal="center" vertical="center"/>
    </xf>
    <xf numFmtId="49" fontId="20" fillId="26" borderId="11" xfId="3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0" fillId="26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43" fontId="21" fillId="0" borderId="0" xfId="0" applyNumberFormat="1" applyFont="1" applyFill="1" applyBorder="1" applyAlignment="1">
      <alignment horizontal="center" vertical="center"/>
    </xf>
    <xf numFmtId="43" fontId="21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43" fontId="24" fillId="0" borderId="0" xfId="4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3" fontId="20" fillId="26" borderId="10" xfId="47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165" fontId="21" fillId="26" borderId="10" xfId="47" applyNumberFormat="1" applyFont="1" applyFill="1" applyBorder="1" applyAlignment="1">
      <alignment horizontal="center" vertical="center"/>
    </xf>
    <xf numFmtId="43" fontId="24" fillId="0" borderId="10" xfId="47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2" fontId="23" fillId="0" borderId="10" xfId="37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43" fontId="24" fillId="0" borderId="10" xfId="47" applyFont="1" applyFill="1" applyBorder="1" applyAlignment="1">
      <alignment horizontal="center" vertical="center"/>
    </xf>
    <xf numFmtId="43" fontId="24" fillId="0" borderId="10" xfId="47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 wrapText="1"/>
    </xf>
    <xf numFmtId="43" fontId="24" fillId="0" borderId="10" xfId="47" applyFont="1" applyFill="1" applyBorder="1" applyAlignment="1">
      <alignment horizontal="center" vertical="center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5"/>
    <cellStyle name="Обычный 2 3" xfId="46"/>
    <cellStyle name="Обычный_1412 расчеты к сметам  БЮДЖЕТ 2010 Малофеева" xfId="36"/>
    <cellStyle name="Обычный_расчеты к сметам  БЮДЖЕТ 2010  КАТЯ с НДС 3,9" xfId="37"/>
    <cellStyle name="Обычный_расчеты к сметам  БЮДЖЕТ 2010 новая 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7" builtinId="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27"/>
  <sheetViews>
    <sheetView tabSelected="1" view="pageBreakPreview" zoomScale="90" zoomScaleSheetLayoutView="90" workbookViewId="0">
      <selection activeCell="F32" sqref="F32"/>
    </sheetView>
  </sheetViews>
  <sheetFormatPr defaultRowHeight="12.75"/>
  <cols>
    <col min="1" max="1" width="45.140625" style="8" customWidth="1"/>
    <col min="2" max="2" width="11.140625" style="4" customWidth="1"/>
    <col min="3" max="3" width="13.85546875" style="4" customWidth="1"/>
    <col min="4" max="4" width="13.85546875" style="8" customWidth="1"/>
    <col min="5" max="7" width="13.85546875" style="5" customWidth="1"/>
    <col min="8" max="8" width="13.85546875" style="6" customWidth="1"/>
    <col min="9" max="9" width="13.85546875" style="7" customWidth="1"/>
    <col min="10" max="12" width="13.85546875" style="3" customWidth="1"/>
    <col min="13" max="14" width="13.85546875" style="5" customWidth="1"/>
    <col min="15" max="15" width="16" style="11" customWidth="1"/>
    <col min="16" max="16" width="17.140625" style="5" customWidth="1"/>
    <col min="17" max="20" width="11.7109375" style="5" customWidth="1"/>
    <col min="21" max="16384" width="9.140625" style="5"/>
  </cols>
  <sheetData>
    <row r="1" spans="1:17" ht="28.5" customHeight="1">
      <c r="I1" s="62"/>
      <c r="J1" s="62"/>
      <c r="K1" s="62"/>
      <c r="L1" s="62"/>
      <c r="M1" s="62"/>
      <c r="N1" s="62"/>
      <c r="O1" s="62"/>
    </row>
    <row r="2" spans="1:17" ht="24.75" customHeight="1">
      <c r="A2" s="63" t="s">
        <v>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7" ht="15" customHeight="1">
      <c r="A3" s="64" t="s">
        <v>130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7" ht="28.5" customHeight="1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5"/>
    </row>
    <row r="5" spans="1:17" ht="28.5" customHeight="1">
      <c r="A5" s="4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 t="s">
        <v>50</v>
      </c>
      <c r="P5" s="15"/>
    </row>
    <row r="6" spans="1:17">
      <c r="A6" s="10" t="s">
        <v>23</v>
      </c>
      <c r="B6" s="18" t="s">
        <v>39</v>
      </c>
      <c r="C6" s="19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19</v>
      </c>
      <c r="J6" s="19" t="s">
        <v>17</v>
      </c>
      <c r="K6" s="19" t="s">
        <v>18</v>
      </c>
      <c r="L6" s="19" t="s">
        <v>20</v>
      </c>
      <c r="M6" s="19" t="s">
        <v>21</v>
      </c>
      <c r="N6" s="19" t="s">
        <v>22</v>
      </c>
      <c r="O6" s="20" t="s">
        <v>10</v>
      </c>
    </row>
    <row r="7" spans="1:17" ht="21.75" hidden="1" customHeight="1">
      <c r="A7" s="31" t="s">
        <v>64</v>
      </c>
      <c r="B7" s="24" t="s">
        <v>63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>
        <f t="shared" ref="O7" si="0">SUM(C7:N7)</f>
        <v>0</v>
      </c>
      <c r="P7" s="15"/>
      <c r="Q7" s="15"/>
    </row>
    <row r="8" spans="1:17" s="9" customFormat="1" ht="20.25" hidden="1" customHeight="1">
      <c r="A8" s="21"/>
      <c r="B8" s="2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5"/>
    </row>
    <row r="9" spans="1:17" s="9" customFormat="1" ht="20.25" hidden="1" customHeight="1">
      <c r="A9" s="21"/>
      <c r="B9" s="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5"/>
    </row>
    <row r="10" spans="1:17" s="9" customFormat="1" ht="20.25" hidden="1" customHeight="1">
      <c r="A10" s="21"/>
      <c r="B10" s="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5"/>
    </row>
    <row r="11" spans="1:17" s="9" customFormat="1" ht="49.5" customHeight="1">
      <c r="A11" s="32" t="s">
        <v>110</v>
      </c>
      <c r="B11" s="34" t="s">
        <v>102</v>
      </c>
      <c r="C11" s="37">
        <f>C12</f>
        <v>0</v>
      </c>
      <c r="D11" s="37">
        <f t="shared" ref="D11:N11" si="1">D12</f>
        <v>31500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31500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8">
        <f>SUM(C11:N11)</f>
        <v>63000</v>
      </c>
      <c r="P11" s="5"/>
    </row>
    <row r="12" spans="1:17" s="9" customFormat="1" ht="48.75" customHeight="1">
      <c r="A12" s="31" t="s">
        <v>103</v>
      </c>
      <c r="B12" s="23"/>
      <c r="C12" s="39"/>
      <c r="D12" s="39">
        <v>31500</v>
      </c>
      <c r="E12" s="39"/>
      <c r="F12" s="39"/>
      <c r="G12" s="39"/>
      <c r="H12" s="39"/>
      <c r="I12" s="39"/>
      <c r="J12" s="39"/>
      <c r="K12" s="39">
        <v>31500</v>
      </c>
      <c r="L12" s="39">
        <v>0</v>
      </c>
      <c r="M12" s="39"/>
      <c r="N12" s="39"/>
      <c r="O12" s="40">
        <f>SUM(C12:N12)</f>
        <v>63000</v>
      </c>
      <c r="P12" s="5"/>
    </row>
    <row r="13" spans="1:17" s="9" customFormat="1" ht="48.75" hidden="1" customHeight="1">
      <c r="A13" s="31" t="s">
        <v>120</v>
      </c>
      <c r="B13" s="23" t="s">
        <v>33</v>
      </c>
      <c r="C13" s="39"/>
      <c r="D13" s="39">
        <v>0</v>
      </c>
      <c r="E13" s="39"/>
      <c r="F13" s="39"/>
      <c r="G13" s="39"/>
      <c r="H13" s="39"/>
      <c r="I13" s="39">
        <v>0</v>
      </c>
      <c r="J13" s="39"/>
      <c r="K13" s="39"/>
      <c r="L13" s="39"/>
      <c r="M13" s="39"/>
      <c r="N13" s="39"/>
      <c r="O13" s="40">
        <f t="shared" ref="O12:O13" si="2">SUM(C13:N13)</f>
        <v>0</v>
      </c>
      <c r="P13" s="5"/>
    </row>
    <row r="14" spans="1:17" s="9" customFormat="1" ht="51" hidden="1" customHeight="1">
      <c r="A14" s="31" t="s">
        <v>122</v>
      </c>
      <c r="B14" s="23" t="s">
        <v>42</v>
      </c>
      <c r="C14" s="39"/>
      <c r="D14" s="39"/>
      <c r="E14" s="39"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40">
        <f>SUM(C14:N14)</f>
        <v>0</v>
      </c>
      <c r="P14" s="5"/>
    </row>
    <row r="15" spans="1:17" s="9" customFormat="1" ht="51" hidden="1" customHeight="1">
      <c r="A15" s="31" t="s">
        <v>123</v>
      </c>
      <c r="B15" s="23" t="s">
        <v>42</v>
      </c>
      <c r="C15" s="39"/>
      <c r="D15" s="39"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5"/>
    </row>
    <row r="16" spans="1:17" s="9" customFormat="1" ht="51" hidden="1" customHeight="1">
      <c r="A16" s="31" t="s">
        <v>109</v>
      </c>
      <c r="B16" s="23" t="s">
        <v>42</v>
      </c>
      <c r="C16" s="39"/>
      <c r="D16" s="39"/>
      <c r="E16" s="39"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40">
        <f>SUM(C16:N16)</f>
        <v>0</v>
      </c>
      <c r="P16" s="5"/>
    </row>
    <row r="17" spans="1:17" s="9" customFormat="1" ht="105.75" customHeight="1">
      <c r="A17" s="32" t="s">
        <v>137</v>
      </c>
      <c r="B17" s="34" t="s">
        <v>129</v>
      </c>
      <c r="C17" s="37">
        <f>C18</f>
        <v>9019</v>
      </c>
      <c r="D17" s="37">
        <f t="shared" ref="D17:N17" si="3">D18</f>
        <v>9016</v>
      </c>
      <c r="E17" s="37">
        <f t="shared" si="3"/>
        <v>9016</v>
      </c>
      <c r="F17" s="37">
        <f t="shared" si="3"/>
        <v>9016</v>
      </c>
      <c r="G17" s="37">
        <f t="shared" si="3"/>
        <v>9016</v>
      </c>
      <c r="H17" s="37">
        <f t="shared" si="3"/>
        <v>9016</v>
      </c>
      <c r="I17" s="37">
        <f t="shared" si="3"/>
        <v>9016</v>
      </c>
      <c r="J17" s="37">
        <f t="shared" si="3"/>
        <v>9016</v>
      </c>
      <c r="K17" s="37">
        <f t="shared" si="3"/>
        <v>9016</v>
      </c>
      <c r="L17" s="37">
        <f t="shared" si="3"/>
        <v>9016</v>
      </c>
      <c r="M17" s="37">
        <f t="shared" si="3"/>
        <v>9016</v>
      </c>
      <c r="N17" s="37">
        <f t="shared" si="3"/>
        <v>9016</v>
      </c>
      <c r="O17" s="38">
        <f t="shared" ref="O17" si="4">SUM(C17:N17)</f>
        <v>108195</v>
      </c>
      <c r="P17" s="5"/>
    </row>
    <row r="18" spans="1:17" s="9" customFormat="1" ht="51" customHeight="1">
      <c r="A18" s="31" t="s">
        <v>108</v>
      </c>
      <c r="B18" s="23"/>
      <c r="C18" s="39">
        <v>9019</v>
      </c>
      <c r="D18" s="39">
        <v>9016</v>
      </c>
      <c r="E18" s="39">
        <v>9016</v>
      </c>
      <c r="F18" s="39">
        <v>9016</v>
      </c>
      <c r="G18" s="39">
        <v>9016</v>
      </c>
      <c r="H18" s="39">
        <v>9016</v>
      </c>
      <c r="I18" s="39">
        <v>9016</v>
      </c>
      <c r="J18" s="39">
        <v>9016</v>
      </c>
      <c r="K18" s="39">
        <v>9016</v>
      </c>
      <c r="L18" s="39">
        <v>9016</v>
      </c>
      <c r="M18" s="39">
        <v>9016</v>
      </c>
      <c r="N18" s="39">
        <v>9016</v>
      </c>
      <c r="O18" s="40">
        <f>SUM(C18:N18)</f>
        <v>108195</v>
      </c>
      <c r="P18" s="5"/>
    </row>
    <row r="19" spans="1:17" ht="25.5" customHeight="1">
      <c r="A19" s="10" t="s">
        <v>59</v>
      </c>
      <c r="B19" s="1"/>
      <c r="C19" s="41">
        <f>C11+C17</f>
        <v>9019</v>
      </c>
      <c r="D19" s="61">
        <f t="shared" ref="D19:N19" si="5">D11+D17</f>
        <v>40516</v>
      </c>
      <c r="E19" s="61">
        <f t="shared" si="5"/>
        <v>9016</v>
      </c>
      <c r="F19" s="61">
        <f t="shared" si="5"/>
        <v>9016</v>
      </c>
      <c r="G19" s="61">
        <f t="shared" si="5"/>
        <v>9016</v>
      </c>
      <c r="H19" s="61">
        <f t="shared" si="5"/>
        <v>9016</v>
      </c>
      <c r="I19" s="61">
        <f t="shared" si="5"/>
        <v>9016</v>
      </c>
      <c r="J19" s="61">
        <f t="shared" si="5"/>
        <v>9016</v>
      </c>
      <c r="K19" s="61">
        <f t="shared" si="5"/>
        <v>40516</v>
      </c>
      <c r="L19" s="61">
        <f t="shared" si="5"/>
        <v>9016</v>
      </c>
      <c r="M19" s="61">
        <f t="shared" si="5"/>
        <v>9016</v>
      </c>
      <c r="N19" s="61">
        <f t="shared" si="5"/>
        <v>9016</v>
      </c>
      <c r="O19" s="41">
        <f>SUM(C19:N19)</f>
        <v>171195</v>
      </c>
      <c r="P19" s="46"/>
      <c r="Q19" s="16"/>
    </row>
    <row r="20" spans="1:17" ht="25.5" customHeight="1">
      <c r="A20" s="48"/>
      <c r="B20" s="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6"/>
      <c r="Q20" s="16"/>
    </row>
    <row r="21" spans="1:17" ht="25.5" customHeight="1">
      <c r="A21" s="50" t="s">
        <v>93</v>
      </c>
      <c r="B21" s="65" t="s">
        <v>91</v>
      </c>
      <c r="C21" s="6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16"/>
    </row>
    <row r="22" spans="1:17">
      <c r="O22" s="5"/>
    </row>
    <row r="23" spans="1:17">
      <c r="A23" s="8" t="s">
        <v>89</v>
      </c>
      <c r="O23" s="5"/>
    </row>
    <row r="24" spans="1:17">
      <c r="O24" s="5"/>
    </row>
    <row r="25" spans="1:17">
      <c r="A25" s="8" t="s">
        <v>90</v>
      </c>
      <c r="O25" s="5"/>
    </row>
    <row r="26" spans="1:17">
      <c r="O26" s="5"/>
    </row>
    <row r="27" spans="1:17">
      <c r="O27" s="5"/>
    </row>
  </sheetData>
  <mergeCells count="5">
    <mergeCell ref="I1:O1"/>
    <mergeCell ref="A2:O2"/>
    <mergeCell ref="A3:O3"/>
    <mergeCell ref="A4:O4"/>
    <mergeCell ref="B21:C21"/>
  </mergeCells>
  <pageMargins left="0" right="0" top="0" bottom="0" header="0.51181102362204722" footer="0.51181102362204722"/>
  <pageSetup paperSize="9" scale="61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104"/>
  <sheetViews>
    <sheetView view="pageBreakPreview" zoomScale="90" zoomScaleSheetLayoutView="90" workbookViewId="0">
      <selection activeCell="O30" sqref="O30"/>
    </sheetView>
  </sheetViews>
  <sheetFormatPr defaultRowHeight="12.75"/>
  <cols>
    <col min="1" max="1" width="40.7109375" style="8" customWidth="1"/>
    <col min="2" max="2" width="13" style="4" customWidth="1"/>
    <col min="3" max="3" width="16.7109375" style="4" customWidth="1"/>
    <col min="4" max="4" width="15.42578125" style="8" customWidth="1"/>
    <col min="5" max="5" width="16.7109375" style="5" customWidth="1"/>
    <col min="6" max="6" width="15.7109375" style="5" customWidth="1"/>
    <col min="7" max="7" width="16.28515625" style="5" customWidth="1"/>
    <col min="8" max="8" width="16.7109375" style="6" customWidth="1"/>
    <col min="9" max="9" width="15.42578125" style="7" customWidth="1"/>
    <col min="10" max="10" width="17.28515625" style="3" customWidth="1"/>
    <col min="11" max="11" width="16.140625" style="3" customWidth="1"/>
    <col min="12" max="12" width="15.85546875" style="3" customWidth="1"/>
    <col min="13" max="13" width="15.5703125" style="5" customWidth="1"/>
    <col min="14" max="14" width="15.85546875" style="5" customWidth="1"/>
    <col min="15" max="15" width="18.5703125" style="11" customWidth="1"/>
    <col min="16" max="16" width="17.140625" style="5" customWidth="1"/>
    <col min="17" max="20" width="11.7109375" style="5" customWidth="1"/>
    <col min="21" max="16384" width="9.140625" style="5"/>
  </cols>
  <sheetData>
    <row r="1" spans="1:17" ht="0.75" customHeight="1">
      <c r="I1" s="62"/>
      <c r="J1" s="62"/>
      <c r="K1" s="62"/>
      <c r="L1" s="62"/>
      <c r="M1" s="62"/>
      <c r="N1" s="62"/>
      <c r="O1" s="62"/>
    </row>
    <row r="2" spans="1:17" ht="10.5" customHeight="1">
      <c r="I2" s="66"/>
      <c r="J2" s="66"/>
      <c r="K2" s="66"/>
      <c r="L2" s="66"/>
      <c r="M2" s="66"/>
      <c r="N2" s="66"/>
      <c r="O2" s="66"/>
    </row>
    <row r="3" spans="1:17" ht="24.75" customHeight="1">
      <c r="A3" s="63" t="s">
        <v>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15" customHeight="1">
      <c r="A4" s="64" t="s">
        <v>130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 ht="22.5" customHeight="1">
      <c r="A5" s="63" t="s">
        <v>49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5"/>
    </row>
    <row r="6" spans="1:17" ht="12" customHeight="1">
      <c r="A6" s="4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50</v>
      </c>
      <c r="P6" s="15"/>
    </row>
    <row r="7" spans="1:17">
      <c r="A7" s="10" t="s">
        <v>23</v>
      </c>
      <c r="B7" s="18" t="s">
        <v>39</v>
      </c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19</v>
      </c>
      <c r="J7" s="19" t="s">
        <v>17</v>
      </c>
      <c r="K7" s="19" t="s">
        <v>18</v>
      </c>
      <c r="L7" s="19" t="s">
        <v>20</v>
      </c>
      <c r="M7" s="19" t="s">
        <v>21</v>
      </c>
      <c r="N7" s="19" t="s">
        <v>22</v>
      </c>
      <c r="O7" s="20" t="s">
        <v>10</v>
      </c>
    </row>
    <row r="8" spans="1:17" ht="21.75" hidden="1" customHeight="1">
      <c r="A8" s="32" t="s">
        <v>0</v>
      </c>
      <c r="B8" s="34" t="s">
        <v>3</v>
      </c>
      <c r="C8" s="37">
        <f>C9+C10</f>
        <v>0</v>
      </c>
      <c r="D8" s="37">
        <f t="shared" ref="D8" si="0">D9+D10</f>
        <v>0</v>
      </c>
      <c r="E8" s="37">
        <f t="shared" ref="E8" si="1">E9+E10</f>
        <v>0</v>
      </c>
      <c r="F8" s="37">
        <f t="shared" ref="F8" si="2">F9+F10</f>
        <v>0</v>
      </c>
      <c r="G8" s="37">
        <f t="shared" ref="G8" si="3">G9+G10</f>
        <v>0</v>
      </c>
      <c r="H8" s="37">
        <f t="shared" ref="H8" si="4">H9+H10</f>
        <v>0</v>
      </c>
      <c r="I8" s="37">
        <f t="shared" ref="I8" si="5">I9+I10</f>
        <v>0</v>
      </c>
      <c r="J8" s="37">
        <f t="shared" ref="J8" si="6">J9+J10</f>
        <v>0</v>
      </c>
      <c r="K8" s="37">
        <f t="shared" ref="K8" si="7">K9+K10</f>
        <v>0</v>
      </c>
      <c r="L8" s="37">
        <f t="shared" ref="L8" si="8">L9+L10</f>
        <v>0</v>
      </c>
      <c r="M8" s="37">
        <f t="shared" ref="M8" si="9">M9+M10</f>
        <v>0</v>
      </c>
      <c r="N8" s="37">
        <f t="shared" ref="N8" si="10">N9+N10</f>
        <v>0</v>
      </c>
      <c r="O8" s="38">
        <f>SUM(C8:N8)</f>
        <v>0</v>
      </c>
      <c r="P8" s="15"/>
      <c r="Q8" s="15"/>
    </row>
    <row r="9" spans="1:17" ht="21.75" hidden="1" customHeight="1">
      <c r="A9" s="25" t="s">
        <v>48</v>
      </c>
      <c r="B9" s="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>
        <f t="shared" ref="O9:O10" si="11">SUM(C9:N9)</f>
        <v>0</v>
      </c>
    </row>
    <row r="10" spans="1:17" ht="21.75" hidden="1" customHeight="1">
      <c r="A10" s="25" t="s">
        <v>47</v>
      </c>
      <c r="B10" s="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>
        <f t="shared" si="11"/>
        <v>0</v>
      </c>
    </row>
    <row r="11" spans="1:17" s="9" customFormat="1" ht="27.75" hidden="1" customHeight="1">
      <c r="A11" s="33" t="s">
        <v>52</v>
      </c>
      <c r="B11" s="35" t="s">
        <v>51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>
        <f t="shared" ref="O11" si="12">SUM(C11:N11)</f>
        <v>0</v>
      </c>
    </row>
    <row r="12" spans="1:17" s="9" customFormat="1" ht="34.5" hidden="1" customHeight="1">
      <c r="A12" s="33" t="s">
        <v>40</v>
      </c>
      <c r="B12" s="34" t="s">
        <v>4</v>
      </c>
      <c r="C12" s="37">
        <f>C13+C14</f>
        <v>0</v>
      </c>
      <c r="D12" s="37">
        <f t="shared" ref="D12:N12" si="13">D13+D14</f>
        <v>0</v>
      </c>
      <c r="E12" s="37">
        <f t="shared" si="13"/>
        <v>0</v>
      </c>
      <c r="F12" s="37">
        <f t="shared" si="13"/>
        <v>0</v>
      </c>
      <c r="G12" s="37">
        <f t="shared" si="13"/>
        <v>0</v>
      </c>
      <c r="H12" s="37">
        <f t="shared" si="13"/>
        <v>0</v>
      </c>
      <c r="I12" s="37">
        <f t="shared" si="13"/>
        <v>0</v>
      </c>
      <c r="J12" s="37">
        <f t="shared" si="13"/>
        <v>0</v>
      </c>
      <c r="K12" s="37">
        <f t="shared" si="13"/>
        <v>0</v>
      </c>
      <c r="L12" s="37">
        <f t="shared" si="13"/>
        <v>0</v>
      </c>
      <c r="M12" s="37">
        <f t="shared" si="13"/>
        <v>0</v>
      </c>
      <c r="N12" s="37">
        <f t="shared" si="13"/>
        <v>0</v>
      </c>
      <c r="O12" s="38">
        <f>SUM(C12:N12)</f>
        <v>0</v>
      </c>
    </row>
    <row r="13" spans="1:17" ht="21.75" hidden="1" customHeight="1">
      <c r="A13" s="25" t="s">
        <v>48</v>
      </c>
      <c r="B13" s="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ref="O13:O14" si="14">SUM(C13:N13)</f>
        <v>0</v>
      </c>
      <c r="P13" s="5" t="s">
        <v>60</v>
      </c>
    </row>
    <row r="14" spans="1:17" ht="21.75" hidden="1" customHeight="1">
      <c r="A14" s="25" t="s">
        <v>47</v>
      </c>
      <c r="B14" s="2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14"/>
        <v>0</v>
      </c>
      <c r="P14" s="5" t="s">
        <v>60</v>
      </c>
    </row>
    <row r="15" spans="1:17" s="9" customFormat="1" ht="23.25" customHeight="1">
      <c r="A15" s="33" t="s">
        <v>1</v>
      </c>
      <c r="B15" s="34" t="s">
        <v>5</v>
      </c>
      <c r="C15" s="37">
        <f>C16+C17+C18+C19+C20+C21</f>
        <v>12632</v>
      </c>
      <c r="D15" s="37">
        <f t="shared" ref="D15:N15" si="15">D16+D17+D18+D19+D20+D21</f>
        <v>8200</v>
      </c>
      <c r="E15" s="37">
        <f t="shared" si="15"/>
        <v>8200</v>
      </c>
      <c r="F15" s="37">
        <f t="shared" si="15"/>
        <v>8200</v>
      </c>
      <c r="G15" s="37">
        <f t="shared" si="15"/>
        <v>8200</v>
      </c>
      <c r="H15" s="37">
        <f t="shared" si="15"/>
        <v>8200</v>
      </c>
      <c r="I15" s="37">
        <f t="shared" si="15"/>
        <v>8200</v>
      </c>
      <c r="J15" s="37">
        <f t="shared" si="15"/>
        <v>8200</v>
      </c>
      <c r="K15" s="37">
        <f t="shared" si="15"/>
        <v>8200</v>
      </c>
      <c r="L15" s="37">
        <f t="shared" si="15"/>
        <v>8200</v>
      </c>
      <c r="M15" s="37">
        <f t="shared" si="15"/>
        <v>8200</v>
      </c>
      <c r="N15" s="37">
        <f t="shared" si="15"/>
        <v>8200</v>
      </c>
      <c r="O15" s="38">
        <f>SUM(C15:N15)</f>
        <v>102832</v>
      </c>
    </row>
    <row r="16" spans="1:17" s="14" customFormat="1" ht="26.25" customHeight="1">
      <c r="A16" s="25" t="s">
        <v>83</v>
      </c>
      <c r="B16" s="24"/>
      <c r="C16" s="39">
        <v>402</v>
      </c>
      <c r="D16" s="39">
        <v>402</v>
      </c>
      <c r="E16" s="39">
        <v>402</v>
      </c>
      <c r="F16" s="39">
        <v>402</v>
      </c>
      <c r="G16" s="39">
        <v>402</v>
      </c>
      <c r="H16" s="39">
        <v>402</v>
      </c>
      <c r="I16" s="39">
        <v>402</v>
      </c>
      <c r="J16" s="39">
        <v>402</v>
      </c>
      <c r="K16" s="39">
        <v>402</v>
      </c>
      <c r="L16" s="39">
        <v>402</v>
      </c>
      <c r="M16" s="39">
        <v>402</v>
      </c>
      <c r="N16" s="39">
        <v>402</v>
      </c>
      <c r="O16" s="40">
        <f t="shared" ref="O16:O21" si="16">SUM(C16:N16)</f>
        <v>4824</v>
      </c>
      <c r="P16" s="5"/>
      <c r="Q16" s="5"/>
    </row>
    <row r="17" spans="1:17" s="14" customFormat="1" ht="18" customHeight="1">
      <c r="A17" s="25" t="s">
        <v>84</v>
      </c>
      <c r="B17" s="24"/>
      <c r="C17" s="39">
        <v>7798</v>
      </c>
      <c r="D17" s="39">
        <v>7798</v>
      </c>
      <c r="E17" s="39">
        <v>7798</v>
      </c>
      <c r="F17" s="39">
        <v>7798</v>
      </c>
      <c r="G17" s="39">
        <v>7798</v>
      </c>
      <c r="H17" s="39">
        <v>7798</v>
      </c>
      <c r="I17" s="39">
        <v>7798</v>
      </c>
      <c r="J17" s="39">
        <v>7798</v>
      </c>
      <c r="K17" s="39">
        <v>7798</v>
      </c>
      <c r="L17" s="39">
        <v>7798</v>
      </c>
      <c r="M17" s="39">
        <v>7798</v>
      </c>
      <c r="N17" s="39">
        <v>7798</v>
      </c>
      <c r="O17" s="40">
        <f t="shared" si="16"/>
        <v>93576</v>
      </c>
      <c r="P17" s="5"/>
      <c r="Q17" s="5"/>
    </row>
    <row r="18" spans="1:17" s="14" customFormat="1" ht="25.5" customHeight="1">
      <c r="A18" s="25" t="s">
        <v>77</v>
      </c>
      <c r="B18" s="24"/>
      <c r="C18" s="39">
        <v>2332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>
        <f t="shared" si="16"/>
        <v>2332</v>
      </c>
      <c r="P18" s="5"/>
      <c r="Q18" s="5"/>
    </row>
    <row r="19" spans="1:17" s="14" customFormat="1" ht="34.5" customHeight="1">
      <c r="A19" s="25" t="s">
        <v>85</v>
      </c>
      <c r="B19" s="24"/>
      <c r="C19" s="39">
        <v>2100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f>SUM(C19:N19)</f>
        <v>2100</v>
      </c>
      <c r="P19" s="5"/>
      <c r="Q19" s="5"/>
    </row>
    <row r="20" spans="1:17" s="14" customFormat="1" ht="32.25" hidden="1" customHeight="1">
      <c r="A20" s="25"/>
      <c r="B20" s="2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16"/>
        <v>0</v>
      </c>
      <c r="P20" s="5"/>
      <c r="Q20" s="5"/>
    </row>
    <row r="21" spans="1:17" s="14" customFormat="1" ht="24" hidden="1" customHeight="1">
      <c r="A21" s="25"/>
      <c r="B21" s="2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f t="shared" si="16"/>
        <v>0</v>
      </c>
      <c r="P21" s="5"/>
      <c r="Q21" s="5"/>
    </row>
    <row r="22" spans="1:17" s="14" customFormat="1" ht="23.25" customHeight="1">
      <c r="A22" s="33" t="s">
        <v>94</v>
      </c>
      <c r="B22" s="34" t="s">
        <v>6</v>
      </c>
      <c r="C22" s="37">
        <v>694362</v>
      </c>
      <c r="D22" s="37">
        <v>300000</v>
      </c>
      <c r="E22" s="37">
        <v>300000</v>
      </c>
      <c r="F22" s="37">
        <v>300000</v>
      </c>
      <c r="G22" s="37">
        <v>187152</v>
      </c>
      <c r="H22" s="37">
        <v>120000</v>
      </c>
      <c r="I22" s="37">
        <v>75178</v>
      </c>
      <c r="J22" s="37">
        <v>20000</v>
      </c>
      <c r="K22" s="37">
        <v>30000</v>
      </c>
      <c r="L22" s="37">
        <v>200000</v>
      </c>
      <c r="M22" s="37">
        <v>252340</v>
      </c>
      <c r="N22" s="37">
        <v>272338</v>
      </c>
      <c r="O22" s="38">
        <f t="shared" ref="O22:O23" si="17">SUM(C22:N22)</f>
        <v>2751370</v>
      </c>
      <c r="P22" s="47"/>
      <c r="Q22" s="15"/>
    </row>
    <row r="23" spans="1:17" s="14" customFormat="1" ht="23.25" customHeight="1">
      <c r="A23" s="33" t="s">
        <v>95</v>
      </c>
      <c r="B23" s="34" t="s">
        <v>7</v>
      </c>
      <c r="C23" s="37">
        <v>311501</v>
      </c>
      <c r="D23" s="37">
        <v>152399</v>
      </c>
      <c r="E23" s="37">
        <v>100000</v>
      </c>
      <c r="F23" s="37">
        <v>90000</v>
      </c>
      <c r="G23" s="37">
        <v>90000</v>
      </c>
      <c r="H23" s="37">
        <v>76500</v>
      </c>
      <c r="I23" s="37">
        <v>45000</v>
      </c>
      <c r="J23" s="37">
        <v>45000</v>
      </c>
      <c r="K23" s="37">
        <v>45000</v>
      </c>
      <c r="L23" s="37">
        <v>110000</v>
      </c>
      <c r="M23" s="37">
        <v>110000</v>
      </c>
      <c r="N23" s="37">
        <v>149865</v>
      </c>
      <c r="O23" s="38">
        <f t="shared" si="17"/>
        <v>1325265</v>
      </c>
      <c r="P23" s="5"/>
      <c r="Q23" s="15"/>
    </row>
    <row r="24" spans="1:17" s="14" customFormat="1" ht="23.25" customHeight="1">
      <c r="A24" s="33" t="s">
        <v>38</v>
      </c>
      <c r="B24" s="34" t="s">
        <v>8</v>
      </c>
      <c r="C24" s="37">
        <v>78632</v>
      </c>
      <c r="D24" s="37">
        <v>60000</v>
      </c>
      <c r="E24" s="37">
        <v>50000</v>
      </c>
      <c r="F24" s="37">
        <v>40000</v>
      </c>
      <c r="G24" s="37">
        <v>40000</v>
      </c>
      <c r="H24" s="37">
        <v>40000</v>
      </c>
      <c r="I24" s="37">
        <v>40000</v>
      </c>
      <c r="J24" s="37">
        <v>41716</v>
      </c>
      <c r="K24" s="37">
        <v>40000</v>
      </c>
      <c r="L24" s="37">
        <v>40000</v>
      </c>
      <c r="M24" s="37">
        <v>40000</v>
      </c>
      <c r="N24" s="37">
        <v>40000</v>
      </c>
      <c r="O24" s="38">
        <f>SUM(C24:N24)</f>
        <v>550348</v>
      </c>
      <c r="P24" s="15"/>
      <c r="Q24" s="5"/>
    </row>
    <row r="25" spans="1:17" s="14" customFormat="1" ht="23.25" customHeight="1">
      <c r="A25" s="33" t="s">
        <v>131</v>
      </c>
      <c r="B25" s="34" t="s">
        <v>132</v>
      </c>
      <c r="C25" s="37">
        <v>20403</v>
      </c>
      <c r="D25" s="37">
        <v>28830</v>
      </c>
      <c r="E25" s="37">
        <v>18833</v>
      </c>
      <c r="F25" s="37">
        <v>18833</v>
      </c>
      <c r="G25" s="37">
        <v>18833</v>
      </c>
      <c r="H25" s="37">
        <v>18833</v>
      </c>
      <c r="I25" s="37">
        <v>18833</v>
      </c>
      <c r="J25" s="37">
        <v>18833</v>
      </c>
      <c r="K25" s="37">
        <v>18833</v>
      </c>
      <c r="L25" s="37">
        <v>18833</v>
      </c>
      <c r="M25" s="37">
        <v>18833</v>
      </c>
      <c r="N25" s="37">
        <v>7263</v>
      </c>
      <c r="O25" s="38">
        <f>SUM(C25:N25)</f>
        <v>225993</v>
      </c>
      <c r="P25" s="15"/>
      <c r="Q25" s="5"/>
    </row>
    <row r="26" spans="1:17" s="9" customFormat="1" ht="28.5" customHeight="1">
      <c r="A26" s="32" t="s">
        <v>53</v>
      </c>
      <c r="B26" s="34" t="s">
        <v>9</v>
      </c>
      <c r="C26" s="37">
        <f>C27+C28</f>
        <v>55444</v>
      </c>
      <c r="D26" s="37">
        <f t="shared" ref="D26:N26" si="18">D27+D28</f>
        <v>102947</v>
      </c>
      <c r="E26" s="37">
        <f t="shared" si="18"/>
        <v>5609</v>
      </c>
      <c r="F26" s="37">
        <f t="shared" si="18"/>
        <v>5609</v>
      </c>
      <c r="G26" s="37">
        <f t="shared" si="18"/>
        <v>5609</v>
      </c>
      <c r="H26" s="37">
        <f t="shared" si="18"/>
        <v>5609</v>
      </c>
      <c r="I26" s="37">
        <f t="shared" si="18"/>
        <v>5609</v>
      </c>
      <c r="J26" s="37">
        <f t="shared" si="18"/>
        <v>5609</v>
      </c>
      <c r="K26" s="37">
        <f t="shared" si="18"/>
        <v>5609</v>
      </c>
      <c r="L26" s="37">
        <f t="shared" si="18"/>
        <v>5609</v>
      </c>
      <c r="M26" s="37">
        <f t="shared" si="18"/>
        <v>5609</v>
      </c>
      <c r="N26" s="37">
        <f t="shared" si="18"/>
        <v>5609</v>
      </c>
      <c r="O26" s="38">
        <f>SUM(C26:N26)</f>
        <v>214481</v>
      </c>
      <c r="P26" s="12"/>
    </row>
    <row r="27" spans="1:17" s="11" customFormat="1" ht="23.25" customHeight="1">
      <c r="A27" s="25" t="s">
        <v>65</v>
      </c>
      <c r="B27" s="24"/>
      <c r="C27" s="39">
        <v>55444</v>
      </c>
      <c r="D27" s="39">
        <v>5609</v>
      </c>
      <c r="E27" s="39">
        <v>5609</v>
      </c>
      <c r="F27" s="39">
        <v>5609</v>
      </c>
      <c r="G27" s="39">
        <v>5609</v>
      </c>
      <c r="H27" s="39">
        <v>5609</v>
      </c>
      <c r="I27" s="39">
        <v>5609</v>
      </c>
      <c r="J27" s="39">
        <v>5609</v>
      </c>
      <c r="K27" s="39">
        <v>5609</v>
      </c>
      <c r="L27" s="39">
        <v>5609</v>
      </c>
      <c r="M27" s="39">
        <v>5609</v>
      </c>
      <c r="N27" s="39">
        <v>5609</v>
      </c>
      <c r="O27" s="40">
        <f>SUM(C27:N27)</f>
        <v>117143</v>
      </c>
      <c r="P27" s="5"/>
      <c r="Q27" s="5"/>
    </row>
    <row r="28" spans="1:17" s="14" customFormat="1" ht="22.5" customHeight="1">
      <c r="A28" s="25" t="s">
        <v>133</v>
      </c>
      <c r="B28" s="24"/>
      <c r="C28" s="39"/>
      <c r="D28" s="39">
        <v>97338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>
        <f t="shared" ref="O28" si="19">SUM(C28:N28)</f>
        <v>97338</v>
      </c>
      <c r="P28" s="5"/>
      <c r="Q28" s="5"/>
    </row>
    <row r="29" spans="1:17" s="9" customFormat="1" ht="51" customHeight="1">
      <c r="A29" s="32" t="s">
        <v>54</v>
      </c>
      <c r="B29" s="34" t="s">
        <v>25</v>
      </c>
      <c r="C29" s="37">
        <f>C30+C31+C32</f>
        <v>29161</v>
      </c>
      <c r="D29" s="37">
        <f t="shared" ref="D29:N29" si="20">D30+D31+D32</f>
        <v>29167</v>
      </c>
      <c r="E29" s="37">
        <f t="shared" si="20"/>
        <v>29160</v>
      </c>
      <c r="F29" s="37">
        <f t="shared" si="20"/>
        <v>29160</v>
      </c>
      <c r="G29" s="37">
        <f t="shared" si="20"/>
        <v>29160</v>
      </c>
      <c r="H29" s="37">
        <f t="shared" si="20"/>
        <v>29160</v>
      </c>
      <c r="I29" s="37">
        <f t="shared" si="20"/>
        <v>29160</v>
      </c>
      <c r="J29" s="37">
        <f t="shared" si="20"/>
        <v>5446</v>
      </c>
      <c r="K29" s="37">
        <f t="shared" si="20"/>
        <v>5446</v>
      </c>
      <c r="L29" s="37">
        <f t="shared" si="20"/>
        <v>29160</v>
      </c>
      <c r="M29" s="37">
        <f t="shared" si="20"/>
        <v>29160</v>
      </c>
      <c r="N29" s="37">
        <f t="shared" si="20"/>
        <v>29160</v>
      </c>
      <c r="O29" s="38">
        <f t="shared" ref="O29:O32" si="21">SUM(C29:N29)</f>
        <v>302500</v>
      </c>
      <c r="P29" s="12"/>
      <c r="Q29" s="12"/>
    </row>
    <row r="30" spans="1:17" s="14" customFormat="1" ht="30" customHeight="1">
      <c r="A30" s="25" t="s">
        <v>134</v>
      </c>
      <c r="B30" s="24"/>
      <c r="C30" s="39">
        <v>29161</v>
      </c>
      <c r="D30" s="39">
        <v>29167</v>
      </c>
      <c r="E30" s="39">
        <v>29160</v>
      </c>
      <c r="F30" s="39">
        <v>29160</v>
      </c>
      <c r="G30" s="39">
        <v>29160</v>
      </c>
      <c r="H30" s="39">
        <v>29160</v>
      </c>
      <c r="I30" s="39">
        <v>29160</v>
      </c>
      <c r="J30" s="39">
        <v>5446</v>
      </c>
      <c r="K30" s="39">
        <v>5446</v>
      </c>
      <c r="L30" s="39">
        <v>29160</v>
      </c>
      <c r="M30" s="39">
        <v>29160</v>
      </c>
      <c r="N30" s="39">
        <v>29160</v>
      </c>
      <c r="O30" s="40">
        <f t="shared" si="21"/>
        <v>302500</v>
      </c>
      <c r="P30" s="5"/>
      <c r="Q30" s="5"/>
    </row>
    <row r="31" spans="1:17" s="14" customFormat="1" ht="22.5" hidden="1" customHeight="1">
      <c r="A31" s="25"/>
      <c r="B31" s="2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f t="shared" si="21"/>
        <v>0</v>
      </c>
      <c r="P31" s="5"/>
      <c r="Q31" s="5"/>
    </row>
    <row r="32" spans="1:17" s="14" customFormat="1" ht="22.5" hidden="1" customHeight="1">
      <c r="A32" s="25"/>
      <c r="B32" s="2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>
        <f t="shared" si="21"/>
        <v>0</v>
      </c>
      <c r="P32" s="5"/>
      <c r="Q32" s="5"/>
    </row>
    <row r="33" spans="1:17" s="9" customFormat="1" ht="22.5" customHeight="1">
      <c r="A33" s="44" t="s">
        <v>119</v>
      </c>
      <c r="B33" s="34" t="s">
        <v>26</v>
      </c>
      <c r="C33" s="37">
        <f>C34+C35+C36+C37+C38+C39+C40+C41</f>
        <v>109818</v>
      </c>
      <c r="D33" s="37">
        <f t="shared" ref="D33:N33" si="22">D34+D35+D36+D37+D38+D39+D40+D41</f>
        <v>175038</v>
      </c>
      <c r="E33" s="37">
        <f t="shared" si="22"/>
        <v>104076</v>
      </c>
      <c r="F33" s="37">
        <f t="shared" si="22"/>
        <v>104076</v>
      </c>
      <c r="G33" s="37">
        <f t="shared" si="22"/>
        <v>104076</v>
      </c>
      <c r="H33" s="37">
        <f t="shared" si="22"/>
        <v>104076</v>
      </c>
      <c r="I33" s="37">
        <f t="shared" si="22"/>
        <v>82933</v>
      </c>
      <c r="J33" s="37">
        <f t="shared" si="22"/>
        <v>61790</v>
      </c>
      <c r="K33" s="37">
        <f t="shared" si="22"/>
        <v>61790</v>
      </c>
      <c r="L33" s="37">
        <f t="shared" si="22"/>
        <v>104076</v>
      </c>
      <c r="M33" s="37">
        <f t="shared" si="22"/>
        <v>104076</v>
      </c>
      <c r="N33" s="37">
        <f t="shared" si="22"/>
        <v>104076</v>
      </c>
      <c r="O33" s="38">
        <f>SUM(C33:N33)</f>
        <v>1219901</v>
      </c>
      <c r="P33" s="12"/>
      <c r="Q33" s="12"/>
    </row>
    <row r="34" spans="1:17" s="14" customFormat="1" ht="36" customHeight="1">
      <c r="A34" s="25" t="s">
        <v>66</v>
      </c>
      <c r="B34" s="24"/>
      <c r="C34" s="39">
        <v>4841</v>
      </c>
      <c r="D34" s="39">
        <v>4841</v>
      </c>
      <c r="E34" s="39">
        <v>4841</v>
      </c>
      <c r="F34" s="39">
        <v>4841</v>
      </c>
      <c r="G34" s="39">
        <v>4841</v>
      </c>
      <c r="H34" s="39">
        <v>4841</v>
      </c>
      <c r="I34" s="39">
        <v>2421</v>
      </c>
      <c r="J34" s="39"/>
      <c r="K34" s="39"/>
      <c r="L34" s="39">
        <v>4841</v>
      </c>
      <c r="M34" s="39">
        <v>4841</v>
      </c>
      <c r="N34" s="39">
        <v>4841</v>
      </c>
      <c r="O34" s="40">
        <f>SUM(C34:N34)</f>
        <v>45990</v>
      </c>
      <c r="P34" s="5"/>
      <c r="Q34" s="5"/>
    </row>
    <row r="35" spans="1:17" s="14" customFormat="1" ht="30">
      <c r="A35" s="25" t="s">
        <v>67</v>
      </c>
      <c r="B35" s="24"/>
      <c r="C35" s="39">
        <v>29122</v>
      </c>
      <c r="D35" s="39">
        <v>84542</v>
      </c>
      <c r="E35" s="39">
        <v>23580</v>
      </c>
      <c r="F35" s="39">
        <v>23580</v>
      </c>
      <c r="G35" s="39">
        <v>23580</v>
      </c>
      <c r="H35" s="39">
        <v>23580</v>
      </c>
      <c r="I35" s="39">
        <v>23580</v>
      </c>
      <c r="J35" s="39">
        <v>23580</v>
      </c>
      <c r="K35" s="39">
        <v>23580</v>
      </c>
      <c r="L35" s="39">
        <v>23580</v>
      </c>
      <c r="M35" s="39">
        <v>23580</v>
      </c>
      <c r="N35" s="39">
        <v>23580</v>
      </c>
      <c r="O35" s="40">
        <f t="shared" ref="O35:O38" si="23">SUM(C35:N35)</f>
        <v>349464</v>
      </c>
      <c r="P35" s="5"/>
      <c r="Q35" s="5"/>
    </row>
    <row r="36" spans="1:17" s="14" customFormat="1" ht="15">
      <c r="A36" s="25" t="s">
        <v>68</v>
      </c>
      <c r="B36" s="24"/>
      <c r="C36" s="39">
        <v>13282</v>
      </c>
      <c r="D36" s="39">
        <v>13282</v>
      </c>
      <c r="E36" s="39">
        <v>13282</v>
      </c>
      <c r="F36" s="39">
        <v>13282</v>
      </c>
      <c r="G36" s="39">
        <v>13282</v>
      </c>
      <c r="H36" s="39">
        <v>13282</v>
      </c>
      <c r="I36" s="39">
        <v>13282</v>
      </c>
      <c r="J36" s="39">
        <v>13282</v>
      </c>
      <c r="K36" s="39">
        <v>13282</v>
      </c>
      <c r="L36" s="39">
        <v>13282</v>
      </c>
      <c r="M36" s="39">
        <v>13282</v>
      </c>
      <c r="N36" s="39">
        <v>13282</v>
      </c>
      <c r="O36" s="40">
        <f t="shared" si="23"/>
        <v>159384</v>
      </c>
      <c r="P36" s="5"/>
      <c r="Q36" s="5"/>
    </row>
    <row r="37" spans="1:17" s="14" customFormat="1" ht="30">
      <c r="A37" s="25" t="s">
        <v>69</v>
      </c>
      <c r="B37" s="26"/>
      <c r="C37" s="39">
        <v>37445</v>
      </c>
      <c r="D37" s="39">
        <v>37445</v>
      </c>
      <c r="E37" s="39">
        <v>37445</v>
      </c>
      <c r="F37" s="39">
        <v>37445</v>
      </c>
      <c r="G37" s="39">
        <v>37445</v>
      </c>
      <c r="H37" s="39">
        <v>37445</v>
      </c>
      <c r="I37" s="39">
        <v>18722</v>
      </c>
      <c r="J37" s="39"/>
      <c r="K37" s="39"/>
      <c r="L37" s="39">
        <v>37445</v>
      </c>
      <c r="M37" s="39">
        <v>37445</v>
      </c>
      <c r="N37" s="39">
        <v>37445</v>
      </c>
      <c r="O37" s="40">
        <f t="shared" si="23"/>
        <v>355727</v>
      </c>
      <c r="P37" s="5"/>
      <c r="Q37" s="5"/>
    </row>
    <row r="38" spans="1:17" s="14" customFormat="1" ht="15">
      <c r="A38" s="25" t="s">
        <v>96</v>
      </c>
      <c r="B38" s="26"/>
      <c r="C38" s="39">
        <v>18000</v>
      </c>
      <c r="D38" s="39">
        <v>18000</v>
      </c>
      <c r="E38" s="39">
        <v>18000</v>
      </c>
      <c r="F38" s="39">
        <v>18000</v>
      </c>
      <c r="G38" s="39">
        <v>18000</v>
      </c>
      <c r="H38" s="39">
        <v>18000</v>
      </c>
      <c r="I38" s="39">
        <v>18000</v>
      </c>
      <c r="J38" s="39">
        <v>18000</v>
      </c>
      <c r="K38" s="39">
        <v>18000</v>
      </c>
      <c r="L38" s="39">
        <v>18000</v>
      </c>
      <c r="M38" s="39">
        <v>18000</v>
      </c>
      <c r="N38" s="39">
        <v>18000</v>
      </c>
      <c r="O38" s="40">
        <f t="shared" si="23"/>
        <v>216000</v>
      </c>
      <c r="P38" s="5"/>
      <c r="Q38" s="5"/>
    </row>
    <row r="39" spans="1:17" s="9" customFormat="1" ht="19.5" customHeight="1">
      <c r="A39" s="56" t="s">
        <v>73</v>
      </c>
      <c r="B39" s="22"/>
      <c r="C39" s="39">
        <v>1848</v>
      </c>
      <c r="D39" s="39">
        <v>1848</v>
      </c>
      <c r="E39" s="39">
        <v>1848</v>
      </c>
      <c r="F39" s="39">
        <v>1848</v>
      </c>
      <c r="G39" s="39">
        <v>1848</v>
      </c>
      <c r="H39" s="39">
        <v>1848</v>
      </c>
      <c r="I39" s="39">
        <v>1848</v>
      </c>
      <c r="J39" s="39">
        <v>1848</v>
      </c>
      <c r="K39" s="39">
        <v>1848</v>
      </c>
      <c r="L39" s="39">
        <v>1848</v>
      </c>
      <c r="M39" s="39">
        <v>1848</v>
      </c>
      <c r="N39" s="39">
        <v>1848</v>
      </c>
      <c r="O39" s="40">
        <f>SUM(C39:N39)</f>
        <v>22176</v>
      </c>
      <c r="P39" s="12"/>
    </row>
    <row r="40" spans="1:17" s="9" customFormat="1" ht="19.5" customHeight="1">
      <c r="A40" s="56" t="s">
        <v>111</v>
      </c>
      <c r="B40" s="22"/>
      <c r="C40" s="39">
        <v>4350</v>
      </c>
      <c r="D40" s="39">
        <v>14150</v>
      </c>
      <c r="E40" s="39">
        <v>4150</v>
      </c>
      <c r="F40" s="39">
        <v>4150</v>
      </c>
      <c r="G40" s="39">
        <v>4150</v>
      </c>
      <c r="H40" s="39">
        <v>4150</v>
      </c>
      <c r="I40" s="39">
        <v>4150</v>
      </c>
      <c r="J40" s="39">
        <v>4150</v>
      </c>
      <c r="K40" s="39">
        <v>4150</v>
      </c>
      <c r="L40" s="39">
        <v>4150</v>
      </c>
      <c r="M40" s="39">
        <v>4150</v>
      </c>
      <c r="N40" s="39">
        <v>4150</v>
      </c>
      <c r="O40" s="40">
        <f>SUM(C40:N40)</f>
        <v>60000</v>
      </c>
      <c r="P40" s="12"/>
    </row>
    <row r="41" spans="1:17" s="9" customFormat="1" ht="19.5" customHeight="1">
      <c r="A41" s="56" t="s">
        <v>135</v>
      </c>
      <c r="B41" s="22"/>
      <c r="C41" s="39">
        <v>930</v>
      </c>
      <c r="D41" s="39">
        <v>930</v>
      </c>
      <c r="E41" s="39">
        <v>930</v>
      </c>
      <c r="F41" s="39">
        <v>930</v>
      </c>
      <c r="G41" s="39">
        <v>930</v>
      </c>
      <c r="H41" s="39">
        <v>930</v>
      </c>
      <c r="I41" s="39">
        <v>930</v>
      </c>
      <c r="J41" s="39">
        <v>930</v>
      </c>
      <c r="K41" s="39">
        <v>930</v>
      </c>
      <c r="L41" s="39">
        <v>930</v>
      </c>
      <c r="M41" s="39">
        <v>930</v>
      </c>
      <c r="N41" s="39">
        <v>930</v>
      </c>
      <c r="O41" s="40">
        <f>SUM(C41:N41)</f>
        <v>11160</v>
      </c>
      <c r="P41" s="12"/>
    </row>
    <row r="42" spans="1:17" s="9" customFormat="1" ht="38.25" customHeight="1">
      <c r="A42" s="32" t="s">
        <v>36</v>
      </c>
      <c r="B42" s="36" t="s">
        <v>24</v>
      </c>
      <c r="C42" s="37">
        <f>C43+C44+C45+C46</f>
        <v>23429</v>
      </c>
      <c r="D42" s="37">
        <f t="shared" ref="D42:N42" si="24">D43+D44+D45+D46</f>
        <v>39429</v>
      </c>
      <c r="E42" s="37">
        <f t="shared" si="24"/>
        <v>15429</v>
      </c>
      <c r="F42" s="37">
        <f t="shared" si="24"/>
        <v>15429</v>
      </c>
      <c r="G42" s="37">
        <f t="shared" si="24"/>
        <v>15429</v>
      </c>
      <c r="H42" s="37">
        <f t="shared" si="24"/>
        <v>15429</v>
      </c>
      <c r="I42" s="37">
        <f t="shared" si="24"/>
        <v>15429</v>
      </c>
      <c r="J42" s="37">
        <f t="shared" si="24"/>
        <v>15429</v>
      </c>
      <c r="K42" s="37">
        <f t="shared" si="24"/>
        <v>15429</v>
      </c>
      <c r="L42" s="37">
        <f t="shared" si="24"/>
        <v>15429</v>
      </c>
      <c r="M42" s="37">
        <f t="shared" si="24"/>
        <v>15429</v>
      </c>
      <c r="N42" s="37">
        <f t="shared" si="24"/>
        <v>15429</v>
      </c>
      <c r="O42" s="38">
        <f t="shared" ref="O42:O44" si="25">SUM(C42:N42)</f>
        <v>217148</v>
      </c>
      <c r="P42" s="12"/>
    </row>
    <row r="43" spans="1:17" s="9" customFormat="1" ht="54" customHeight="1">
      <c r="A43" s="57" t="s">
        <v>70</v>
      </c>
      <c r="B43" s="22"/>
      <c r="C43" s="39">
        <v>6829</v>
      </c>
      <c r="D43" s="39">
        <v>6829</v>
      </c>
      <c r="E43" s="39">
        <v>6829</v>
      </c>
      <c r="F43" s="39">
        <v>6829</v>
      </c>
      <c r="G43" s="39">
        <v>6829</v>
      </c>
      <c r="H43" s="39">
        <v>6829</v>
      </c>
      <c r="I43" s="39">
        <v>6829</v>
      </c>
      <c r="J43" s="39">
        <v>6829</v>
      </c>
      <c r="K43" s="39">
        <v>6829</v>
      </c>
      <c r="L43" s="39">
        <v>6829</v>
      </c>
      <c r="M43" s="39">
        <v>6829</v>
      </c>
      <c r="N43" s="39">
        <v>6829</v>
      </c>
      <c r="O43" s="40">
        <f t="shared" si="25"/>
        <v>81948</v>
      </c>
      <c r="P43" s="12"/>
    </row>
    <row r="44" spans="1:17" s="14" customFormat="1" ht="29.25" customHeight="1">
      <c r="A44" s="25" t="s">
        <v>71</v>
      </c>
      <c r="B44" s="23"/>
      <c r="C44" s="39">
        <v>7100</v>
      </c>
      <c r="D44" s="39">
        <v>7100</v>
      </c>
      <c r="E44" s="39">
        <v>7100</v>
      </c>
      <c r="F44" s="39">
        <v>7100</v>
      </c>
      <c r="G44" s="39">
        <v>7100</v>
      </c>
      <c r="H44" s="39">
        <v>7100</v>
      </c>
      <c r="I44" s="39">
        <v>7100</v>
      </c>
      <c r="J44" s="39">
        <v>7100</v>
      </c>
      <c r="K44" s="39">
        <v>7100</v>
      </c>
      <c r="L44" s="39">
        <v>7100</v>
      </c>
      <c r="M44" s="39">
        <v>7100</v>
      </c>
      <c r="N44" s="39">
        <v>7100</v>
      </c>
      <c r="O44" s="40">
        <f t="shared" si="25"/>
        <v>85200</v>
      </c>
      <c r="P44" s="5"/>
      <c r="Q44" s="5"/>
    </row>
    <row r="45" spans="1:17" s="14" customFormat="1" ht="29.25" customHeight="1">
      <c r="A45" s="25" t="s">
        <v>72</v>
      </c>
      <c r="B45" s="23"/>
      <c r="C45" s="39">
        <v>1500</v>
      </c>
      <c r="D45" s="39">
        <v>1500</v>
      </c>
      <c r="E45" s="39">
        <v>1500</v>
      </c>
      <c r="F45" s="39">
        <v>1500</v>
      </c>
      <c r="G45" s="39">
        <v>1500</v>
      </c>
      <c r="H45" s="39">
        <v>1500</v>
      </c>
      <c r="I45" s="39">
        <v>1500</v>
      </c>
      <c r="J45" s="39">
        <v>1500</v>
      </c>
      <c r="K45" s="39">
        <v>1500</v>
      </c>
      <c r="L45" s="39">
        <v>1500</v>
      </c>
      <c r="M45" s="39">
        <v>1500</v>
      </c>
      <c r="N45" s="39">
        <v>1500</v>
      </c>
      <c r="O45" s="40">
        <f>SUM(C45:N45)</f>
        <v>18000</v>
      </c>
      <c r="P45" s="5"/>
      <c r="Q45" s="5"/>
    </row>
    <row r="46" spans="1:17" s="9" customFormat="1" ht="17.25" customHeight="1">
      <c r="A46" s="56" t="s">
        <v>118</v>
      </c>
      <c r="B46" s="22"/>
      <c r="C46" s="39">
        <v>8000</v>
      </c>
      <c r="D46" s="39">
        <v>24000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>
        <f t="shared" ref="O46:O47" si="26">SUM(C46:N46)</f>
        <v>32000</v>
      </c>
      <c r="P46" s="12"/>
    </row>
    <row r="47" spans="1:17" s="14" customFormat="1" ht="19.5" customHeight="1">
      <c r="A47" s="53" t="s">
        <v>104</v>
      </c>
      <c r="B47" s="36" t="s">
        <v>101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5700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38">
        <f t="shared" si="26"/>
        <v>5700</v>
      </c>
      <c r="P47" s="5"/>
      <c r="Q47" s="5"/>
    </row>
    <row r="48" spans="1:17" s="9" customFormat="1" ht="30" customHeight="1">
      <c r="A48" s="32" t="s">
        <v>55</v>
      </c>
      <c r="B48" s="42" t="s">
        <v>27</v>
      </c>
      <c r="C48" s="37">
        <f>C49+C50+C51+C52+C53+C54+C55+C56</f>
        <v>35331</v>
      </c>
      <c r="D48" s="37">
        <f t="shared" ref="D48:N48" si="27">D49+D50+D51+D52+D53+D54+D55+D56</f>
        <v>92830</v>
      </c>
      <c r="E48" s="37">
        <f t="shared" si="27"/>
        <v>35331</v>
      </c>
      <c r="F48" s="37">
        <f t="shared" si="27"/>
        <v>35331</v>
      </c>
      <c r="G48" s="37">
        <f t="shared" si="27"/>
        <v>35331</v>
      </c>
      <c r="H48" s="37">
        <f t="shared" si="27"/>
        <v>35331</v>
      </c>
      <c r="I48" s="37">
        <f t="shared" si="27"/>
        <v>35331</v>
      </c>
      <c r="J48" s="37">
        <f t="shared" si="27"/>
        <v>35331</v>
      </c>
      <c r="K48" s="37">
        <f t="shared" si="27"/>
        <v>35331</v>
      </c>
      <c r="L48" s="37">
        <f t="shared" si="27"/>
        <v>35331</v>
      </c>
      <c r="M48" s="37">
        <f t="shared" si="27"/>
        <v>35331</v>
      </c>
      <c r="N48" s="37">
        <f t="shared" si="27"/>
        <v>35331</v>
      </c>
      <c r="O48" s="38">
        <f>SUM(C48:N48)</f>
        <v>481471</v>
      </c>
      <c r="P48" s="12"/>
    </row>
    <row r="49" spans="1:17" s="14" customFormat="1" ht="24.75" customHeight="1">
      <c r="A49" s="25" t="s">
        <v>74</v>
      </c>
      <c r="B49" s="24"/>
      <c r="C49" s="39">
        <v>13700</v>
      </c>
      <c r="D49" s="39">
        <v>13700</v>
      </c>
      <c r="E49" s="39">
        <v>13700</v>
      </c>
      <c r="F49" s="39">
        <v>13700</v>
      </c>
      <c r="G49" s="39">
        <v>13700</v>
      </c>
      <c r="H49" s="39">
        <v>13700</v>
      </c>
      <c r="I49" s="39">
        <v>13700</v>
      </c>
      <c r="J49" s="39">
        <v>13700</v>
      </c>
      <c r="K49" s="39">
        <v>13700</v>
      </c>
      <c r="L49" s="39">
        <v>13700</v>
      </c>
      <c r="M49" s="39">
        <v>13700</v>
      </c>
      <c r="N49" s="39">
        <v>13700</v>
      </c>
      <c r="O49" s="40">
        <f t="shared" ref="O49:O53" si="28">SUM(C49:N49)</f>
        <v>164400</v>
      </c>
      <c r="P49" s="5"/>
      <c r="Q49" s="5"/>
    </row>
    <row r="50" spans="1:17" s="14" customFormat="1" ht="36" customHeight="1">
      <c r="A50" s="25" t="s">
        <v>75</v>
      </c>
      <c r="B50" s="24"/>
      <c r="C50" s="39">
        <v>8000</v>
      </c>
      <c r="D50" s="39">
        <v>8000</v>
      </c>
      <c r="E50" s="39">
        <v>8000</v>
      </c>
      <c r="F50" s="39">
        <v>8000</v>
      </c>
      <c r="G50" s="39">
        <v>8000</v>
      </c>
      <c r="H50" s="39">
        <v>8000</v>
      </c>
      <c r="I50" s="39">
        <v>8000</v>
      </c>
      <c r="J50" s="39">
        <v>8000</v>
      </c>
      <c r="K50" s="39">
        <v>8000</v>
      </c>
      <c r="L50" s="39">
        <v>8000</v>
      </c>
      <c r="M50" s="39">
        <v>8000</v>
      </c>
      <c r="N50" s="39">
        <v>8000</v>
      </c>
      <c r="O50" s="40">
        <f t="shared" si="28"/>
        <v>96000</v>
      </c>
      <c r="P50" s="5"/>
      <c r="Q50" s="5"/>
    </row>
    <row r="51" spans="1:17" s="14" customFormat="1" ht="38.25" customHeight="1">
      <c r="A51" s="25" t="s">
        <v>76</v>
      </c>
      <c r="B51" s="27"/>
      <c r="C51" s="39">
        <v>13631</v>
      </c>
      <c r="D51" s="39">
        <v>13631</v>
      </c>
      <c r="E51" s="39">
        <v>13631</v>
      </c>
      <c r="F51" s="39">
        <v>13631</v>
      </c>
      <c r="G51" s="39">
        <v>13631</v>
      </c>
      <c r="H51" s="39">
        <v>13631</v>
      </c>
      <c r="I51" s="39">
        <v>13631</v>
      </c>
      <c r="J51" s="39">
        <v>13631</v>
      </c>
      <c r="K51" s="39">
        <v>13631</v>
      </c>
      <c r="L51" s="39">
        <v>13631</v>
      </c>
      <c r="M51" s="39">
        <v>13631</v>
      </c>
      <c r="N51" s="39">
        <v>13631</v>
      </c>
      <c r="O51" s="40">
        <f t="shared" si="28"/>
        <v>163572</v>
      </c>
      <c r="P51" s="5"/>
      <c r="Q51" s="5"/>
    </row>
    <row r="52" spans="1:17" s="14" customFormat="1" ht="23.25" hidden="1" customHeight="1">
      <c r="A52" s="25"/>
      <c r="B52" s="2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>
        <f t="shared" si="28"/>
        <v>0</v>
      </c>
      <c r="P52" s="5"/>
      <c r="Q52" s="5"/>
    </row>
    <row r="53" spans="1:17" s="14" customFormat="1" ht="99.75" customHeight="1">
      <c r="A53" s="25" t="s">
        <v>136</v>
      </c>
      <c r="B53" s="27"/>
      <c r="C53" s="39"/>
      <c r="D53" s="39">
        <v>13714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>
        <f t="shared" si="28"/>
        <v>13714</v>
      </c>
      <c r="P53" s="5"/>
      <c r="Q53" s="5"/>
    </row>
    <row r="54" spans="1:17" s="14" customFormat="1" ht="35.25" customHeight="1">
      <c r="A54" s="25" t="s">
        <v>106</v>
      </c>
      <c r="B54" s="27"/>
      <c r="C54" s="39"/>
      <c r="D54" s="39">
        <v>13200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>
        <f t="shared" ref="O54" si="29">SUM(C54:N54)</f>
        <v>13200</v>
      </c>
      <c r="P54" s="5"/>
      <c r="Q54" s="5"/>
    </row>
    <row r="55" spans="1:17" s="14" customFormat="1" ht="35.25" customHeight="1">
      <c r="A55" s="25" t="s">
        <v>112</v>
      </c>
      <c r="B55" s="27"/>
      <c r="C55" s="39"/>
      <c r="D55" s="39">
        <v>17085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>
        <f>SUM(C55:N55)</f>
        <v>17085</v>
      </c>
      <c r="P55" s="5"/>
      <c r="Q55" s="5"/>
    </row>
    <row r="56" spans="1:17" s="14" customFormat="1" ht="69.75" customHeight="1">
      <c r="A56" s="25" t="s">
        <v>113</v>
      </c>
      <c r="B56" s="27"/>
      <c r="C56" s="39"/>
      <c r="D56" s="39">
        <v>13500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>
        <f>SUM(C56:N56)</f>
        <v>13500</v>
      </c>
      <c r="P56" s="5"/>
      <c r="Q56" s="5"/>
    </row>
    <row r="57" spans="1:17" ht="45" customHeight="1">
      <c r="A57" s="32" t="s">
        <v>37</v>
      </c>
      <c r="B57" s="36" t="s">
        <v>35</v>
      </c>
      <c r="C57" s="37">
        <f>C58+C59+C60+C61+C62</f>
        <v>17728</v>
      </c>
      <c r="D57" s="37">
        <f t="shared" ref="D57" si="30">D58+D59+D60+D61+D62</f>
        <v>0</v>
      </c>
      <c r="E57" s="37">
        <f t="shared" ref="E57" si="31">E58+E59+E60+E61+E62</f>
        <v>0</v>
      </c>
      <c r="F57" s="37">
        <f t="shared" ref="F57" si="32">F58+F59+F60+F61+F62</f>
        <v>0</v>
      </c>
      <c r="G57" s="37">
        <f t="shared" ref="G57" si="33">G58+G59+G60+G61+G62</f>
        <v>0</v>
      </c>
      <c r="H57" s="37">
        <f t="shared" ref="H57" si="34">H58+H59+H60+H61+H62</f>
        <v>0</v>
      </c>
      <c r="I57" s="37">
        <f t="shared" ref="I57" si="35">I58+I59+I60+I61+I62</f>
        <v>0</v>
      </c>
      <c r="J57" s="37">
        <f t="shared" ref="J57" si="36">J58+J59+J60+J61+J62</f>
        <v>0</v>
      </c>
      <c r="K57" s="37">
        <f t="shared" ref="K57" si="37">K58+K59+K60+K61+K62</f>
        <v>0</v>
      </c>
      <c r="L57" s="37">
        <f t="shared" ref="L57" si="38">L58+L59+L60+L61+L62</f>
        <v>0</v>
      </c>
      <c r="M57" s="37">
        <f t="shared" ref="M57" si="39">M58+M59+M60+M61+M62</f>
        <v>0</v>
      </c>
      <c r="N57" s="37">
        <f t="shared" ref="N57" si="40">N58+N59+N60+N61+N62</f>
        <v>0</v>
      </c>
      <c r="O57" s="38">
        <f t="shared" ref="O57:O65" si="41">SUM(C57:N57)</f>
        <v>17728</v>
      </c>
    </row>
    <row r="58" spans="1:17" s="14" customFormat="1" ht="19.5" customHeight="1">
      <c r="A58" s="25" t="s">
        <v>77</v>
      </c>
      <c r="B58" s="27"/>
      <c r="C58" s="39">
        <v>9328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>
        <f t="shared" si="41"/>
        <v>9328</v>
      </c>
      <c r="P58" s="5"/>
      <c r="Q58" s="5"/>
    </row>
    <row r="59" spans="1:17" s="14" customFormat="1" ht="48" customHeight="1">
      <c r="A59" s="58" t="s">
        <v>78</v>
      </c>
      <c r="B59" s="29"/>
      <c r="C59" s="39">
        <v>8400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>
        <f t="shared" si="41"/>
        <v>8400</v>
      </c>
      <c r="P59" s="5"/>
      <c r="Q59" s="5"/>
    </row>
    <row r="60" spans="1:17" s="14" customFormat="1" ht="19.5" hidden="1" customHeight="1">
      <c r="A60" s="28"/>
      <c r="B60" s="2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>
        <f t="shared" si="41"/>
        <v>0</v>
      </c>
      <c r="P60" s="5"/>
      <c r="Q60" s="5"/>
    </row>
    <row r="61" spans="1:17" s="14" customFormat="1" ht="19.5" hidden="1" customHeight="1">
      <c r="A61" s="30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>
        <f t="shared" si="41"/>
        <v>0</v>
      </c>
      <c r="P61" s="5"/>
      <c r="Q61" s="5"/>
    </row>
    <row r="62" spans="1:17" s="14" customFormat="1" ht="19.5" hidden="1" customHeight="1">
      <c r="A62" s="31"/>
      <c r="B62" s="2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0">
        <f t="shared" si="41"/>
        <v>0</v>
      </c>
      <c r="P62" s="5"/>
      <c r="Q62" s="5"/>
    </row>
    <row r="63" spans="1:17" s="14" customFormat="1" ht="29.25" hidden="1" customHeight="1">
      <c r="A63" s="32" t="s">
        <v>46</v>
      </c>
      <c r="B63" s="34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0">
        <f t="shared" si="41"/>
        <v>0</v>
      </c>
      <c r="P63" s="5"/>
      <c r="Q63" s="5"/>
    </row>
    <row r="64" spans="1:17" s="14" customFormat="1" ht="29.25" hidden="1" customHeight="1">
      <c r="A64" s="32" t="s">
        <v>57</v>
      </c>
      <c r="B64" s="34" t="s">
        <v>56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0">
        <f t="shared" si="41"/>
        <v>0</v>
      </c>
      <c r="P64" s="5"/>
      <c r="Q64" s="5"/>
    </row>
    <row r="65" spans="1:17" s="14" customFormat="1" ht="29.25" customHeight="1">
      <c r="A65" s="32" t="s">
        <v>114</v>
      </c>
      <c r="B65" s="34" t="s">
        <v>98</v>
      </c>
      <c r="C65" s="37">
        <v>761289</v>
      </c>
      <c r="D65" s="37">
        <v>761287</v>
      </c>
      <c r="E65" s="37">
        <v>761287</v>
      </c>
      <c r="F65" s="37">
        <v>761287</v>
      </c>
      <c r="G65" s="37">
        <v>761287</v>
      </c>
      <c r="H65" s="37">
        <v>761287</v>
      </c>
      <c r="I65" s="37"/>
      <c r="J65" s="37"/>
      <c r="K65" s="37">
        <v>761287</v>
      </c>
      <c r="L65" s="37">
        <v>761287</v>
      </c>
      <c r="M65" s="37">
        <v>761287</v>
      </c>
      <c r="N65" s="37">
        <v>761287</v>
      </c>
      <c r="O65" s="38">
        <f t="shared" si="41"/>
        <v>7612872</v>
      </c>
      <c r="P65" s="5"/>
      <c r="Q65" s="5"/>
    </row>
    <row r="66" spans="1:17" ht="36.75" customHeight="1">
      <c r="A66" s="32" t="s">
        <v>34</v>
      </c>
      <c r="B66" s="34" t="s">
        <v>33</v>
      </c>
      <c r="C66" s="37">
        <f>C67+C68+C69+C70</f>
        <v>0</v>
      </c>
      <c r="D66" s="37">
        <f t="shared" ref="D66:N66" si="42">D67+D68+D69+D70</f>
        <v>0</v>
      </c>
      <c r="E66" s="37">
        <f t="shared" si="42"/>
        <v>0</v>
      </c>
      <c r="F66" s="37">
        <f t="shared" si="42"/>
        <v>0</v>
      </c>
      <c r="G66" s="37">
        <f t="shared" si="42"/>
        <v>62800</v>
      </c>
      <c r="H66" s="37">
        <f t="shared" si="42"/>
        <v>0</v>
      </c>
      <c r="I66" s="37">
        <f t="shared" si="42"/>
        <v>0</v>
      </c>
      <c r="J66" s="37">
        <f t="shared" si="42"/>
        <v>0</v>
      </c>
      <c r="K66" s="37">
        <f t="shared" si="42"/>
        <v>0</v>
      </c>
      <c r="L66" s="37">
        <f t="shared" si="42"/>
        <v>359232</v>
      </c>
      <c r="M66" s="37">
        <f t="shared" si="42"/>
        <v>0</v>
      </c>
      <c r="N66" s="37">
        <f t="shared" si="42"/>
        <v>0</v>
      </c>
      <c r="O66" s="38">
        <f t="shared" ref="O66:O70" si="43">SUM(C66:N66)</f>
        <v>422032</v>
      </c>
    </row>
    <row r="67" spans="1:17" s="14" customFormat="1" ht="29.25" customHeight="1">
      <c r="A67" s="25" t="s">
        <v>79</v>
      </c>
      <c r="B67" s="24"/>
      <c r="C67" s="39"/>
      <c r="D67" s="39"/>
      <c r="E67" s="39"/>
      <c r="F67" s="39"/>
      <c r="G67" s="39"/>
      <c r="H67" s="39"/>
      <c r="I67" s="39"/>
      <c r="J67" s="39"/>
      <c r="K67" s="39"/>
      <c r="L67" s="39">
        <v>359232</v>
      </c>
      <c r="M67" s="39"/>
      <c r="N67" s="39"/>
      <c r="O67" s="40">
        <f t="shared" si="43"/>
        <v>359232</v>
      </c>
      <c r="P67" s="5"/>
      <c r="Q67" s="5"/>
    </row>
    <row r="68" spans="1:17" s="14" customFormat="1" ht="29.25" customHeight="1">
      <c r="A68" s="25" t="s">
        <v>80</v>
      </c>
      <c r="B68" s="24"/>
      <c r="C68" s="39"/>
      <c r="D68" s="39"/>
      <c r="E68" s="39"/>
      <c r="F68" s="39"/>
      <c r="G68" s="39">
        <v>62800</v>
      </c>
      <c r="H68" s="39"/>
      <c r="I68" s="39"/>
      <c r="J68" s="39"/>
      <c r="K68" s="39"/>
      <c r="L68" s="39"/>
      <c r="M68" s="39"/>
      <c r="N68" s="39"/>
      <c r="O68" s="40">
        <f t="shared" si="43"/>
        <v>62800</v>
      </c>
      <c r="P68" s="5"/>
      <c r="Q68" s="5"/>
    </row>
    <row r="69" spans="1:17" ht="29.25" hidden="1" customHeight="1">
      <c r="A69" s="25"/>
      <c r="B69" s="2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>
        <f t="shared" si="43"/>
        <v>0</v>
      </c>
    </row>
    <row r="70" spans="1:17" ht="29.25" hidden="1" customHeight="1">
      <c r="A70" s="25"/>
      <c r="B70" s="2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>
        <f t="shared" si="43"/>
        <v>0</v>
      </c>
    </row>
    <row r="71" spans="1:17" s="14" customFormat="1" ht="29.25" customHeight="1">
      <c r="A71" s="33" t="s">
        <v>44</v>
      </c>
      <c r="B71" s="34" t="s">
        <v>43</v>
      </c>
      <c r="C71" s="37">
        <v>11096</v>
      </c>
      <c r="D71" s="37">
        <v>14162</v>
      </c>
      <c r="E71" s="37">
        <v>14162</v>
      </c>
      <c r="F71" s="37">
        <v>14162</v>
      </c>
      <c r="G71" s="37">
        <v>14162</v>
      </c>
      <c r="H71" s="37">
        <v>14162</v>
      </c>
      <c r="I71" s="37">
        <v>14162</v>
      </c>
      <c r="J71" s="37">
        <v>14162</v>
      </c>
      <c r="K71" s="37">
        <v>14162</v>
      </c>
      <c r="L71" s="37">
        <v>8760</v>
      </c>
      <c r="M71" s="37"/>
      <c r="N71" s="37"/>
      <c r="O71" s="38">
        <f>SUM(C71:N71)</f>
        <v>133152</v>
      </c>
      <c r="P71" s="5"/>
      <c r="Q71" s="5"/>
    </row>
    <row r="72" spans="1:17" ht="18" customHeight="1">
      <c r="A72" s="44" t="s">
        <v>32</v>
      </c>
      <c r="B72" s="34" t="s">
        <v>42</v>
      </c>
      <c r="C72" s="37">
        <f>C73+C74+C75+C80</f>
        <v>51900</v>
      </c>
      <c r="D72" s="37">
        <f>D73+D74+D75+D80</f>
        <v>112405</v>
      </c>
      <c r="E72" s="37">
        <f t="shared" ref="E72:N72" si="44">E73+E74+E75+E80</f>
        <v>60723</v>
      </c>
      <c r="F72" s="37">
        <f t="shared" si="44"/>
        <v>59736</v>
      </c>
      <c r="G72" s="37">
        <f t="shared" si="44"/>
        <v>67626</v>
      </c>
      <c r="H72" s="37">
        <f t="shared" si="44"/>
        <v>59202</v>
      </c>
      <c r="I72" s="37">
        <f t="shared" si="44"/>
        <v>76818</v>
      </c>
      <c r="J72" s="37">
        <f t="shared" si="44"/>
        <v>67860</v>
      </c>
      <c r="K72" s="37">
        <f t="shared" si="44"/>
        <v>0</v>
      </c>
      <c r="L72" s="37">
        <f t="shared" si="44"/>
        <v>79860</v>
      </c>
      <c r="M72" s="37">
        <f t="shared" si="44"/>
        <v>53820</v>
      </c>
      <c r="N72" s="37">
        <f t="shared" si="44"/>
        <v>74010</v>
      </c>
      <c r="O72" s="38">
        <f t="shared" ref="O72:O75" si="45">SUM(C72:N72)</f>
        <v>763960</v>
      </c>
    </row>
    <row r="73" spans="1:17" s="14" customFormat="1" ht="29.25" customHeight="1">
      <c r="A73" s="25" t="s">
        <v>81</v>
      </c>
      <c r="B73" s="24"/>
      <c r="C73" s="39">
        <v>51900</v>
      </c>
      <c r="D73" s="39">
        <v>84405</v>
      </c>
      <c r="E73" s="39">
        <v>60723</v>
      </c>
      <c r="F73" s="39">
        <v>47736</v>
      </c>
      <c r="G73" s="39">
        <v>67626</v>
      </c>
      <c r="H73" s="39">
        <v>59202</v>
      </c>
      <c r="I73" s="39">
        <v>64818</v>
      </c>
      <c r="J73" s="39">
        <v>67860</v>
      </c>
      <c r="K73" s="39"/>
      <c r="L73" s="39">
        <v>67860</v>
      </c>
      <c r="M73" s="39">
        <v>53820</v>
      </c>
      <c r="N73" s="39">
        <v>62010</v>
      </c>
      <c r="O73" s="40">
        <f>SUM(C73:N73)</f>
        <v>687960</v>
      </c>
      <c r="P73" s="5"/>
      <c r="Q73" s="5"/>
    </row>
    <row r="74" spans="1:17" s="14" customFormat="1" ht="65.25" customHeight="1">
      <c r="A74" s="25" t="s">
        <v>105</v>
      </c>
      <c r="B74" s="24"/>
      <c r="C74" s="39"/>
      <c r="D74" s="39">
        <v>9000</v>
      </c>
      <c r="E74" s="39"/>
      <c r="F74" s="39">
        <v>12000</v>
      </c>
      <c r="G74" s="39"/>
      <c r="H74" s="39"/>
      <c r="I74" s="39">
        <v>12000</v>
      </c>
      <c r="J74" s="39"/>
      <c r="K74" s="39"/>
      <c r="L74" s="39">
        <v>12000</v>
      </c>
      <c r="M74" s="39"/>
      <c r="N74" s="39">
        <v>12000</v>
      </c>
      <c r="O74" s="40">
        <f t="shared" si="45"/>
        <v>57000</v>
      </c>
      <c r="P74" s="5"/>
      <c r="Q74" s="5"/>
    </row>
    <row r="75" spans="1:17" s="14" customFormat="1" ht="47.25" customHeight="1">
      <c r="A75" s="25" t="s">
        <v>82</v>
      </c>
      <c r="B75" s="24"/>
      <c r="C75" s="39"/>
      <c r="D75" s="39">
        <v>15600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>
        <f t="shared" si="45"/>
        <v>15600</v>
      </c>
      <c r="P75" s="5"/>
      <c r="Q75" s="5"/>
    </row>
    <row r="76" spans="1:17" s="14" customFormat="1" ht="53.25" hidden="1" customHeight="1">
      <c r="A76" s="21" t="s">
        <v>58</v>
      </c>
      <c r="B76" s="34" t="s">
        <v>41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>
        <f t="shared" ref="O76:O77" si="46">SUM(C76:N76)</f>
        <v>0</v>
      </c>
      <c r="P76" s="5"/>
      <c r="Q76" s="5"/>
    </row>
    <row r="77" spans="1:17" s="14" customFormat="1" ht="24" hidden="1" customHeight="1">
      <c r="A77" s="59" t="s">
        <v>31</v>
      </c>
      <c r="B77" s="34" t="s">
        <v>28</v>
      </c>
      <c r="C77" s="37">
        <f>C78+C79</f>
        <v>0</v>
      </c>
      <c r="D77" s="37">
        <f t="shared" ref="D77:N77" si="47">D78+D79</f>
        <v>0</v>
      </c>
      <c r="E77" s="37">
        <f t="shared" si="47"/>
        <v>0</v>
      </c>
      <c r="F77" s="37">
        <f t="shared" si="47"/>
        <v>0</v>
      </c>
      <c r="G77" s="37">
        <f t="shared" si="47"/>
        <v>0</v>
      </c>
      <c r="H77" s="37">
        <f t="shared" si="47"/>
        <v>0</v>
      </c>
      <c r="I77" s="37">
        <f t="shared" si="47"/>
        <v>0</v>
      </c>
      <c r="J77" s="37">
        <f t="shared" si="47"/>
        <v>0</v>
      </c>
      <c r="K77" s="37">
        <f t="shared" si="47"/>
        <v>0</v>
      </c>
      <c r="L77" s="37">
        <f t="shared" si="47"/>
        <v>0</v>
      </c>
      <c r="M77" s="37">
        <f t="shared" si="47"/>
        <v>0</v>
      </c>
      <c r="N77" s="37">
        <f t="shared" si="47"/>
        <v>0</v>
      </c>
      <c r="O77" s="38">
        <f t="shared" si="46"/>
        <v>0</v>
      </c>
      <c r="P77" s="5"/>
      <c r="Q77" s="5"/>
    </row>
    <row r="78" spans="1:17" s="14" customFormat="1" ht="24" hidden="1" customHeight="1">
      <c r="A78" s="45"/>
      <c r="B78" s="2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>
        <f>SUM(C78:N78)</f>
        <v>0</v>
      </c>
      <c r="P78" s="5"/>
      <c r="Q78" s="5"/>
    </row>
    <row r="79" spans="1:17" s="14" customFormat="1" ht="24" hidden="1" customHeight="1">
      <c r="A79" s="45"/>
      <c r="B79" s="2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0">
        <f>SUM(C79:N79)</f>
        <v>0</v>
      </c>
      <c r="P79" s="5"/>
      <c r="Q79" s="5"/>
    </row>
    <row r="80" spans="1:17" s="14" customFormat="1" ht="33.75" customHeight="1">
      <c r="A80" s="25" t="s">
        <v>117</v>
      </c>
      <c r="B80" s="24"/>
      <c r="C80" s="39"/>
      <c r="D80" s="39">
        <v>3400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>
        <f t="shared" ref="O80" si="48">SUM(C80:N80)</f>
        <v>3400</v>
      </c>
      <c r="P80" s="5"/>
      <c r="Q80" s="5"/>
    </row>
    <row r="81" spans="1:17" s="14" customFormat="1" ht="40.5" customHeight="1">
      <c r="A81" s="33" t="s">
        <v>97</v>
      </c>
      <c r="B81" s="34" t="s">
        <v>128</v>
      </c>
      <c r="C81" s="37">
        <v>1500</v>
      </c>
      <c r="D81" s="37"/>
      <c r="E81" s="37"/>
      <c r="F81" s="37">
        <v>1500</v>
      </c>
      <c r="G81" s="37"/>
      <c r="H81" s="37"/>
      <c r="I81" s="37">
        <v>1500</v>
      </c>
      <c r="J81" s="37"/>
      <c r="K81" s="37"/>
      <c r="L81" s="37">
        <v>1500</v>
      </c>
      <c r="M81" s="37"/>
      <c r="N81" s="37"/>
      <c r="O81" s="52">
        <f t="shared" ref="O81" si="49">SUM(C81:N81)</f>
        <v>6000</v>
      </c>
      <c r="P81" s="5"/>
      <c r="Q81" s="5"/>
    </row>
    <row r="82" spans="1:17" s="13" customFormat="1" ht="32.25" customHeight="1">
      <c r="A82" s="33" t="s">
        <v>29</v>
      </c>
      <c r="B82" s="34" t="s">
        <v>124</v>
      </c>
      <c r="C82" s="37"/>
      <c r="D82" s="37">
        <v>14012</v>
      </c>
      <c r="E82" s="37"/>
      <c r="F82" s="37"/>
      <c r="G82" s="37">
        <v>14011</v>
      </c>
      <c r="H82" s="37"/>
      <c r="I82" s="37"/>
      <c r="J82" s="37">
        <v>14011</v>
      </c>
      <c r="K82" s="37"/>
      <c r="L82" s="37"/>
      <c r="M82" s="37">
        <v>14011</v>
      </c>
      <c r="N82" s="37"/>
      <c r="O82" s="38">
        <f t="shared" ref="O82:O83" si="50">SUM(C82:N82)</f>
        <v>56045</v>
      </c>
      <c r="P82" s="9"/>
      <c r="Q82" s="9"/>
    </row>
    <row r="83" spans="1:17" s="13" customFormat="1" ht="33" customHeight="1">
      <c r="A83" s="33" t="s">
        <v>30</v>
      </c>
      <c r="B83" s="34" t="s">
        <v>125</v>
      </c>
      <c r="C83" s="37">
        <v>88725</v>
      </c>
      <c r="D83" s="37"/>
      <c r="E83" s="37"/>
      <c r="F83" s="37">
        <v>88725</v>
      </c>
      <c r="G83" s="37"/>
      <c r="H83" s="37"/>
      <c r="I83" s="37">
        <v>88725</v>
      </c>
      <c r="J83" s="37"/>
      <c r="K83" s="37"/>
      <c r="L83" s="37">
        <v>88725</v>
      </c>
      <c r="M83" s="37"/>
      <c r="N83" s="37"/>
      <c r="O83" s="38">
        <f t="shared" si="50"/>
        <v>354900</v>
      </c>
      <c r="P83" s="9"/>
      <c r="Q83" s="9"/>
    </row>
    <row r="84" spans="1:17" s="13" customFormat="1" ht="33" customHeight="1">
      <c r="A84" s="33" t="s">
        <v>107</v>
      </c>
      <c r="B84" s="34" t="s">
        <v>126</v>
      </c>
      <c r="C84" s="37"/>
      <c r="D84" s="37">
        <v>40000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>
        <f t="shared" ref="O84:O85" si="51">SUM(C84:N84)</f>
        <v>40000</v>
      </c>
      <c r="P84" s="9"/>
      <c r="Q84" s="9"/>
    </row>
    <row r="85" spans="1:17" s="13" customFormat="1" ht="33" customHeight="1">
      <c r="A85" s="33" t="s">
        <v>115</v>
      </c>
      <c r="B85" s="34" t="s">
        <v>127</v>
      </c>
      <c r="C85" s="37"/>
      <c r="D85" s="37"/>
      <c r="E85" s="37"/>
      <c r="F85" s="37"/>
      <c r="G85" s="37">
        <v>101600</v>
      </c>
      <c r="H85" s="37"/>
      <c r="I85" s="37"/>
      <c r="J85" s="37"/>
      <c r="K85" s="37"/>
      <c r="L85" s="37"/>
      <c r="M85" s="37"/>
      <c r="N85" s="37"/>
      <c r="O85" s="38">
        <f t="shared" si="51"/>
        <v>101600</v>
      </c>
      <c r="P85" s="9"/>
      <c r="Q85" s="9"/>
    </row>
    <row r="86" spans="1:17" ht="25.5" customHeight="1">
      <c r="A86" s="10" t="s">
        <v>2</v>
      </c>
      <c r="B86" s="1"/>
      <c r="C86" s="41">
        <f t="shared" ref="C86:N86" si="52">C83+C82+C77+C76+C72+C71+C66+C64+C63+C48+C42+C33+C29+C26+C24+C23+C22+C15+C12+C11+C8+C57+C81+C47+C65+C84+C85+C25</f>
        <v>2302951</v>
      </c>
      <c r="D86" s="60">
        <f t="shared" si="52"/>
        <v>1930706</v>
      </c>
      <c r="E86" s="60">
        <f t="shared" si="52"/>
        <v>1502810</v>
      </c>
      <c r="F86" s="60">
        <f t="shared" si="52"/>
        <v>1572048</v>
      </c>
      <c r="G86" s="60">
        <f t="shared" si="52"/>
        <v>1555276</v>
      </c>
      <c r="H86" s="60">
        <f t="shared" si="52"/>
        <v>1287789</v>
      </c>
      <c r="I86" s="60">
        <f t="shared" si="52"/>
        <v>542578</v>
      </c>
      <c r="J86" s="60">
        <f t="shared" si="52"/>
        <v>353387</v>
      </c>
      <c r="K86" s="60">
        <f t="shared" si="52"/>
        <v>1041087</v>
      </c>
      <c r="L86" s="60">
        <f t="shared" si="52"/>
        <v>1866002</v>
      </c>
      <c r="M86" s="60">
        <f t="shared" si="52"/>
        <v>1448096</v>
      </c>
      <c r="N86" s="60">
        <f t="shared" si="52"/>
        <v>1502568</v>
      </c>
      <c r="O86" s="41">
        <f>SUM(C86:N86)</f>
        <v>16905298</v>
      </c>
      <c r="P86" s="2"/>
      <c r="Q86" s="16"/>
    </row>
    <row r="87" spans="1:17" ht="20.25" customHeight="1">
      <c r="N87" s="2"/>
      <c r="O87" s="2"/>
    </row>
    <row r="88" spans="1:17" ht="20.25" customHeight="1">
      <c r="A88" s="63" t="s">
        <v>121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7" ht="20.25" customHeight="1">
      <c r="N89" s="2"/>
      <c r="O89" s="2"/>
    </row>
    <row r="90" spans="1:17" s="14" customFormat="1" ht="29.25" customHeight="1">
      <c r="A90" s="33" t="s">
        <v>61</v>
      </c>
      <c r="B90" s="34" t="s">
        <v>128</v>
      </c>
      <c r="C90" s="37">
        <v>20009</v>
      </c>
      <c r="D90" s="37"/>
      <c r="E90" s="37"/>
      <c r="F90" s="37">
        <v>20009</v>
      </c>
      <c r="G90" s="37"/>
      <c r="H90" s="37"/>
      <c r="I90" s="37">
        <v>20009</v>
      </c>
      <c r="J90" s="37"/>
      <c r="K90" s="37"/>
      <c r="L90" s="37">
        <v>20009</v>
      </c>
      <c r="M90" s="37"/>
      <c r="N90" s="37"/>
      <c r="O90" s="38">
        <f t="shared" ref="O90:O91" si="53">SUM(C90:N90)</f>
        <v>80036</v>
      </c>
      <c r="P90" s="5"/>
      <c r="Q90" s="5"/>
    </row>
    <row r="91" spans="1:17" s="14" customFormat="1" ht="29.25" customHeight="1">
      <c r="A91" s="33" t="s">
        <v>116</v>
      </c>
      <c r="B91" s="34" t="s">
        <v>128</v>
      </c>
      <c r="C91" s="37">
        <v>454301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>
        <f t="shared" si="53"/>
        <v>454301</v>
      </c>
      <c r="P91" s="5"/>
      <c r="Q91" s="5"/>
    </row>
    <row r="92" spans="1:17" ht="25.5" customHeight="1">
      <c r="A92" s="10" t="s">
        <v>2</v>
      </c>
      <c r="B92" s="1"/>
      <c r="C92" s="41">
        <f>SUM(C90:C91)</f>
        <v>474310</v>
      </c>
      <c r="D92" s="55">
        <f t="shared" ref="D92:N92" si="54">SUM(D90:D91)</f>
        <v>0</v>
      </c>
      <c r="E92" s="55">
        <f t="shared" si="54"/>
        <v>0</v>
      </c>
      <c r="F92" s="55">
        <f t="shared" si="54"/>
        <v>20009</v>
      </c>
      <c r="G92" s="55">
        <f t="shared" si="54"/>
        <v>0</v>
      </c>
      <c r="H92" s="55">
        <f t="shared" si="54"/>
        <v>0</v>
      </c>
      <c r="I92" s="55">
        <f t="shared" si="54"/>
        <v>20009</v>
      </c>
      <c r="J92" s="55">
        <f t="shared" si="54"/>
        <v>0</v>
      </c>
      <c r="K92" s="55">
        <f t="shared" si="54"/>
        <v>0</v>
      </c>
      <c r="L92" s="55">
        <f t="shared" si="54"/>
        <v>20009</v>
      </c>
      <c r="M92" s="55">
        <f t="shared" si="54"/>
        <v>0</v>
      </c>
      <c r="N92" s="55">
        <f t="shared" si="54"/>
        <v>0</v>
      </c>
      <c r="O92" s="41">
        <f>SUM(O90:O91)</f>
        <v>534337</v>
      </c>
      <c r="P92" s="2"/>
      <c r="Q92" s="16"/>
    </row>
    <row r="93" spans="1:17">
      <c r="N93" s="2"/>
      <c r="O93" s="2"/>
    </row>
    <row r="94" spans="1:17" ht="25.5" customHeight="1">
      <c r="A94" s="10" t="s">
        <v>99</v>
      </c>
      <c r="B94" s="1"/>
      <c r="C94" s="41">
        <f>C92+C86</f>
        <v>2777261</v>
      </c>
      <c r="D94" s="41">
        <f>D92+D86</f>
        <v>1930706</v>
      </c>
      <c r="E94" s="41">
        <f t="shared" ref="E94:M94" si="55">E92+E86</f>
        <v>1502810</v>
      </c>
      <c r="F94" s="41">
        <f t="shared" si="55"/>
        <v>1592057</v>
      </c>
      <c r="G94" s="41">
        <f t="shared" si="55"/>
        <v>1555276</v>
      </c>
      <c r="H94" s="41">
        <f t="shared" si="55"/>
        <v>1287789</v>
      </c>
      <c r="I94" s="41">
        <f t="shared" si="55"/>
        <v>562587</v>
      </c>
      <c r="J94" s="41">
        <f t="shared" si="55"/>
        <v>353387</v>
      </c>
      <c r="K94" s="41">
        <f t="shared" si="55"/>
        <v>1041087</v>
      </c>
      <c r="L94" s="41">
        <f t="shared" si="55"/>
        <v>1886011</v>
      </c>
      <c r="M94" s="41">
        <f t="shared" si="55"/>
        <v>1448096</v>
      </c>
      <c r="N94" s="41">
        <f>N92+N86</f>
        <v>1502568</v>
      </c>
      <c r="O94" s="41">
        <f>SUM(C94:N94)</f>
        <v>17439635</v>
      </c>
      <c r="P94" s="46"/>
      <c r="Q94" s="16"/>
    </row>
    <row r="95" spans="1:17" ht="12.75" customHeight="1">
      <c r="A95" s="48"/>
      <c r="B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6"/>
      <c r="Q95" s="16"/>
    </row>
    <row r="96" spans="1:17" ht="18" customHeight="1">
      <c r="A96" s="48"/>
      <c r="B96" s="2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6"/>
      <c r="Q96" s="16"/>
    </row>
    <row r="97" spans="1:17" ht="18.75" customHeight="1">
      <c r="A97" s="48"/>
      <c r="B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67" t="s">
        <v>100</v>
      </c>
      <c r="N97" s="67"/>
      <c r="O97" s="55">
        <f>O94</f>
        <v>17439635</v>
      </c>
      <c r="P97" s="46"/>
      <c r="Q97" s="16"/>
    </row>
    <row r="98" spans="1:17" ht="25.5" customHeight="1">
      <c r="A98" s="50" t="s">
        <v>92</v>
      </c>
      <c r="B98" s="65" t="s">
        <v>91</v>
      </c>
      <c r="C98" s="65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6"/>
      <c r="Q98" s="16"/>
    </row>
    <row r="99" spans="1:17">
      <c r="O99" s="5"/>
    </row>
    <row r="100" spans="1:17">
      <c r="A100" s="8" t="s">
        <v>87</v>
      </c>
      <c r="O100" s="5"/>
    </row>
    <row r="101" spans="1:17">
      <c r="O101" s="5"/>
    </row>
    <row r="102" spans="1:17">
      <c r="A102" s="8" t="s">
        <v>88</v>
      </c>
      <c r="O102" s="5"/>
    </row>
    <row r="103" spans="1:17">
      <c r="O103" s="5"/>
    </row>
    <row r="104" spans="1:17">
      <c r="O104" s="5"/>
    </row>
  </sheetData>
  <mergeCells count="8">
    <mergeCell ref="I1:O1"/>
    <mergeCell ref="I2:O2"/>
    <mergeCell ref="B98:C98"/>
    <mergeCell ref="A3:O3"/>
    <mergeCell ref="A4:O4"/>
    <mergeCell ref="A5:O5"/>
    <mergeCell ref="A88:O88"/>
    <mergeCell ref="M97:N97"/>
  </mergeCells>
  <pageMargins left="0" right="0" top="0" bottom="0" header="0.51181102362204722" footer="0.51181102362204722"/>
  <pageSetup paperSize="9" scale="50" orientation="landscape" horizontalDpi="200" verticalDpi="200" r:id="rId1"/>
  <headerFooter alignWithMargins="0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бюджет2020 ИЦ</vt:lpstr>
      <vt:lpstr>бюджет2020 МЗ </vt:lpstr>
      <vt:lpstr>'бюджет2020 ИЦ'!Область_печати</vt:lpstr>
      <vt:lpstr>'бюджет2020 МЗ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2019-12-17T11:46:53Z</cp:lastPrinted>
  <dcterms:created xsi:type="dcterms:W3CDTF">2009-12-14T03:45:27Z</dcterms:created>
  <dcterms:modified xsi:type="dcterms:W3CDTF">2019-12-17T11:47:03Z</dcterms:modified>
</cp:coreProperties>
</file>